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810" tabRatio="628" activeTab="1"/>
  </bookViews>
  <sheets>
    <sheet name="BCĐKT" sheetId="1" r:id="rId1"/>
    <sheet name="BCKQKD" sheetId="2" r:id="rId2"/>
    <sheet name="LCTT" sheetId="3" r:id="rId3"/>
    <sheet name="TMBCTC" sheetId="4" r:id="rId4"/>
  </sheets>
  <externalReferences>
    <externalReference r:id="rId7"/>
  </externalReferences>
  <definedNames>
    <definedName name="_xlnm.Print_Area" localSheetId="3">'TMBCTC'!$A$1:$H$693</definedName>
  </definedNames>
  <calcPr fullCalcOnLoad="1"/>
</workbook>
</file>

<file path=xl/comments4.xml><?xml version="1.0" encoding="utf-8"?>
<comments xmlns="http://schemas.openxmlformats.org/spreadsheetml/2006/main">
  <authors>
    <author>Smart</author>
  </authors>
  <commentList>
    <comment ref="D499" authorId="0">
      <text>
        <r>
          <rPr>
            <sz val="8"/>
            <rFont val="Tahoma"/>
            <family val="2"/>
          </rPr>
          <t>lãi lỗ luỹ kế từ các công ty liên kết</t>
        </r>
      </text>
    </comment>
  </commentList>
</comments>
</file>

<file path=xl/sharedStrings.xml><?xml version="1.0" encoding="utf-8"?>
<sst xmlns="http://schemas.openxmlformats.org/spreadsheetml/2006/main" count="1162" uniqueCount="779">
  <si>
    <r>
      <t xml:space="preserve">  Vốn điều lệ: </t>
    </r>
    <r>
      <rPr>
        <b/>
        <sz val="10.5"/>
        <rFont val="Times"/>
        <family val="1"/>
      </rPr>
      <t>150.000.000.000 VND</t>
    </r>
    <r>
      <rPr>
        <sz val="10.5"/>
        <rFont val="Times"/>
        <family val="1"/>
      </rPr>
      <t xml:space="preserve"> </t>
    </r>
    <r>
      <rPr>
        <b/>
        <i/>
        <sz val="10.5"/>
        <rFont val="Times"/>
        <family val="1"/>
      </rPr>
      <t>(Một trăm năm mươi tỷ đồng chẵn)</t>
    </r>
  </si>
  <si>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</si>
  <si>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</si>
  <si>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</si>
  <si>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</si>
  <si>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</si>
  <si>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</si>
  <si>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</si>
  <si>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</si>
  <si>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</si>
  <si>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</si>
  <si>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</si>
  <si>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</si>
  <si>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 xml:space="preserve">Kế toán trưởng 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</si>
  <si>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</si>
  <si>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</si>
  <si>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</si>
  <si>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</si>
  <si>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</si>
  <si>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</si>
  <si>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</si>
  <si>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</si>
  <si>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</si>
  <si>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</si>
  <si>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</si>
  <si>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</si>
  <si>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</si>
  <si>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</si>
  <si>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</si>
  <si>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</si>
  <si>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</si>
  <si>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</si>
  <si>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</si>
  <si>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</si>
  <si>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</si>
  <si>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</si>
  <si>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</si>
  <si>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</si>
  <si>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</si>
  <si>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</si>
  <si>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</si>
  <si>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</si>
  <si>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</si>
  <si>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</si>
  <si>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</si>
  <si>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</si>
  <si>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</si>
  <si>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</si>
  <si>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</si>
  <si>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</si>
  <si>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</si>
  <si>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</si>
  <si>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</si>
  <si>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</si>
  <si>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</si>
  <si>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</si>
  <si>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</si>
  <si>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</si>
  <si>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</si>
  <si>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</si>
  <si>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</si>
  <si>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</si>
  <si>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</si>
  <si>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</si>
  <si>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</si>
  <si>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</si>
  <si>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</si>
  <si>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</si>
  <si>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</si>
  <si>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</si>
  <si>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</si>
  <si>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</si>
  <si>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</si>
  <si>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</si>
  <si>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</si>
  <si>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</si>
  <si>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</si>
  <si>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</si>
  <si>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</si>
  <si>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</si>
  <si>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</si>
  <si>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</si>
  <si>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</si>
  <si>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</si>
  <si>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</si>
  <si>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</si>
  <si>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</si>
  <si>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</si>
  <si>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</si>
  <si>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</si>
  <si>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</si>
  <si>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</si>
  <si>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</si>
  <si>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</si>
  <si>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</si>
  <si>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</si>
  <si>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</si>
  <si>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</si>
  <si>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</si>
  <si>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</si>
  <si>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</si>
  <si>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</si>
  <si>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</si>
  <si>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</si>
  <si>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</si>
  <si>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</si>
  <si>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</si>
  <si>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</si>
  <si>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</si>
  <si>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</si>
  <si>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</si>
  <si>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</si>
  <si>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</si>
  <si>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</si>
  <si>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</si>
  <si>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</si>
  <si>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</si>
  <si>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</si>
  <si>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</si>
  <si>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</si>
  <si>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</si>
  <si>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</si>
  <si>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</si>
  <si>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</si>
  <si>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</si>
  <si>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</si>
  <si>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</si>
  <si>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</si>
  <si>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</si>
  <si>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</si>
  <si>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</si>
  <si>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</si>
  <si>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</si>
  <si>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</si>
  <si>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</si>
  <si>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</si>
  <si>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</si>
  <si>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</si>
  <si>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</si>
  <si>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</si>
  <si>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</si>
  <si>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</si>
  <si>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</si>
  <si>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</si>
  <si>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</si>
  <si>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</si>
  <si>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</si>
  <si>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</si>
  <si>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</si>
  <si>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</si>
  <si>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</si>
  <si>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</si>
  <si>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</si>
  <si>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</si>
  <si>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</si>
  <si>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</si>
  <si>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</si>
  <si>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</si>
  <si>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</si>
  <si>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</si>
  <si>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</si>
  <si>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</si>
  <si>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</si>
  <si>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</si>
  <si>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</si>
  <si>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</si>
  <si>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</si>
  <si>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</si>
  <si>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+ Công ty CP Sông Đà Nha Trang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</si>
  <si>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</si>
  <si>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</si>
  <si>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</si>
  <si>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</si>
  <si>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</si>
  <si>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+ Công ty CP Nền móng Sông Đà Thăng Long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</si>
  <si>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</si>
  <si>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</si>
  <si>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</si>
  <si>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</si>
  <si>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</si>
  <si>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</si>
  <si>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</si>
  <si>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</si>
  <si>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</si>
  <si>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</si>
  <si>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</si>
  <si>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</si>
  <si>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</si>
  <si>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</si>
  <si>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</si>
  <si>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</si>
  <si>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</si>
  <si>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</si>
  <si>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</si>
  <si>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</si>
  <si>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</si>
  <si>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</si>
  <si>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</si>
  <si>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</si>
  <si>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</si>
  <si>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</si>
  <si>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</si>
  <si>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</si>
  <si>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</si>
  <si>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</si>
  <si>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</si>
  <si>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</si>
  <si>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</si>
  <si>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</si>
  <si>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</si>
  <si>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</si>
  <si>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</si>
  <si>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</si>
  <si>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</si>
  <si>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</si>
  <si>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</si>
  <si>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</si>
  <si>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</si>
  <si>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</si>
  <si>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</si>
  <si>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</si>
  <si>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</si>
  <si>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</si>
  <si>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</si>
  <si>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</si>
  <si>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</si>
  <si>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</si>
  <si>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</si>
  <si>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</si>
  <si>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</si>
  <si>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</si>
  <si>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</si>
  <si>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</si>
  <si>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</si>
  <si>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</si>
  <si>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</si>
  <si>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</si>
  <si>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</si>
  <si>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</si>
  <si>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</si>
  <si>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</si>
  <si>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</si>
  <si>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</si>
  <si>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</si>
  <si>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</si>
  <si>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</si>
  <si>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</si>
  <si>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</si>
  <si>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</si>
  <si>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</si>
  <si>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</si>
  <si>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</si>
  <si>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</si>
  <si>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</si>
  <si>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</si>
  <si>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</si>
  <si>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</si>
  <si>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</si>
  <si>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</si>
  <si>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</si>
  <si>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</si>
  <si>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</si>
  <si>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</si>
  <si>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</si>
  <si>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</si>
  <si>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</si>
  <si>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</si>
  <si>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</si>
  <si>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</si>
  <si>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</si>
  <si>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</si>
  <si>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</si>
  <si>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</si>
  <si>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</si>
  <si>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</si>
  <si>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</si>
  <si>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</si>
  <si>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</si>
  <si>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</si>
  <si>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</si>
  <si>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</si>
  <si>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</si>
  <si>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</si>
  <si>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</si>
  <si>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</si>
  <si>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</si>
  <si>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</si>
  <si>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</si>
  <si>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</si>
  <si>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</si>
  <si>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</si>
  <si>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</si>
  <si>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</si>
  <si>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</si>
  <si>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</si>
  <si>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</si>
  <si>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</si>
  <si>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</si>
  <si>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</si>
  <si>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</si>
  <si>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</si>
  <si>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>V.23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</si>
  <si>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</si>
  <si>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</si>
  <si>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</si>
  <si>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</si>
  <si>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</si>
  <si>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</si>
  <si>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</si>
  <si>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</si>
  <si>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</si>
  <si>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</si>
  <si>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</si>
  <si>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</si>
  <si>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</si>
  <si>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</si>
  <si>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</si>
  <si>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</si>
  <si>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</si>
  <si>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</si>
  <si>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</si>
  <si>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</si>
  <si>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</si>
  <si>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</si>
  <si>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</si>
  <si>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</si>
  <si>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</si>
  <si>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</si>
  <si>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</si>
  <si>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</si>
  <si>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</si>
  <si>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</si>
  <si>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</si>
  <si>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</si>
  <si>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</si>
  <si>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</si>
  <si>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</si>
  <si>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</si>
  <si>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</si>
  <si>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</si>
  <si>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</si>
  <si>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</si>
  <si>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</si>
  <si>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</si>
  <si>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</si>
  <si>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</si>
  <si>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</si>
  <si>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</si>
  <si>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</si>
  <si>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</si>
  <si>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</si>
  <si>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</si>
  <si>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</si>
  <si>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</si>
  <si>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</si>
  <si>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</si>
  <si>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</si>
  <si>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</si>
  <si>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</si>
  <si>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</si>
  <si>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</si>
  <si>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</si>
  <si>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</si>
  <si>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</si>
  <si>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</si>
  <si>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</si>
  <si>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</si>
  <si>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</si>
  <si>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</si>
  <si>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</si>
  <si>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</si>
  <si>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</si>
  <si>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</si>
  <si>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</si>
  <si>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</si>
  <si>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</si>
  <si>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</si>
  <si>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</si>
  <si>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</si>
  <si>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</si>
  <si>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</si>
  <si>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</si>
  <si>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</si>
  <si>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</si>
  <si>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</si>
  <si>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</si>
  <si>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</si>
  <si>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</si>
  <si>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</si>
  <si>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</si>
  <si>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</si>
  <si>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</si>
  <si>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</si>
  <si>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Trần Việt Sơn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</si>
  <si>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</si>
  <si>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</si>
  <si>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</si>
  <si>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</si>
  <si>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</si>
  <si>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Ngày  01/01/12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</si>
  <si>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</si>
  <si>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</si>
  <si>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</si>
  <si>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</si>
  <si>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</si>
  <si>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</si>
  <si>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</si>
  <si>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</si>
  <si>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</si>
  <si>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</si>
  <si>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</si>
  <si>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</si>
  <si>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</si>
  <si>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VI.31</t>
  </si>
  <si>
    <t>Mẫu số B03-DN</t>
  </si>
  <si>
    <t>LƯU CHUYỂN TIỀN TỆ</t>
  </si>
  <si>
    <t xml:space="preserve">Lũy kế từ đầu năm </t>
  </si>
  <si>
    <t>đến cuối quý này</t>
  </si>
  <si>
    <t>THUYẾT MINH BÁO CÁO TÀI CHÍNH HỢP NHẤT</t>
  </si>
  <si>
    <r>
      <t xml:space="preserve">02. Lĩnh vực kinh doanh: </t>
    </r>
    <r>
      <rPr>
        <sz val="10.5"/>
        <rFont val="Times"/>
        <family val="1"/>
      </rPr>
      <t>Công ty hoạt động trong lĩnh vực đầu tư kinh doanh BĐS và xây dựng</t>
    </r>
  </si>
  <si>
    <t xml:space="preserve"> - Khai thác mỏ lộ thiên, khai thác và chế biến khoáng sản (trừ loại khoáng sản Nhà nước cấm); khoan tạo lỗ; khoan cọc nhồi</t>
  </si>
  <si>
    <t xml:space="preserve"> - Xuất nhập khẩu các sản phẩm hàng hoá công ty kinh doanh;</t>
  </si>
  <si>
    <t xml:space="preserve"> - Dịch vụ nhận ủy thác đầu tư;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</si>
  <si>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hợp nhất được trình bày theo </t>
    </r>
  </si>
  <si>
    <t xml:space="preserve">      nguyên tắc giá gốc và phù hợp với các chuẩn mực Kế toán Việt nam, Hệ thống kế toán Việt nam và các quy định hiện hành </t>
  </si>
  <si>
    <t xml:space="preserve">      khác về kế toán tại Việt Nam.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</si>
  <si>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</si>
  <si>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t>01. Các ước tính kế toán</t>
  </si>
  <si>
    <t xml:space="preserve"> - Việc lập Báo cáo tài chính hợp nhất tuân thủ theo các Chuẩn mực Kế toán Việt Nam, Hệ thống Kế toán Việt Nam và các quy </t>
  </si>
  <si>
    <t xml:space="preserve">     định hiện hành khác về kế toán tại Việt Nam yêu cầu Ban Tổng giám đốc phải có những ước tính và giả định ảnh hưởng đến </t>
  </si>
  <si>
    <t xml:space="preserve">     số liệu báo cáo về các công nợ, tài sản và việc trình bày các khoản công nợ và tài sản tiềm tàng tại ngày lập Báo cáo tài chính </t>
  </si>
  <si>
    <t xml:space="preserve">     hợp nhất cũng như các số liệu báo cáo về doanh thu và chi phí trong kỳ. Kết quả hoạt động kinh doanh thực tế có thể khác </t>
  </si>
  <si>
    <t xml:space="preserve">     với các ước tính, giả định đặt ra.</t>
  </si>
  <si>
    <t>02. Cơ sở hợp nhất Báo cáo tài chính</t>
  </si>
  <si>
    <t xml:space="preserve"> - Báo cáo tài chính hợp nhất các Báo cáo tài chính của Công ty và Báo cáo tài chính của các Công ty do Công ty kiểm soát </t>
  </si>
  <si>
    <t xml:space="preserve">     (các công ty con) được lập tại ngày 30 tháng 09 năm 2011. Việc kiểm soát này đạt được khi Công ty có khả năng kiểm soát </t>
  </si>
  <si>
    <t xml:space="preserve">     các chính sách tài chính và hoạt động của các Công ty nhận đầu tư nhằm thu được lợi ích từ hoạt động của các công ty này.</t>
  </si>
  <si>
    <t xml:space="preserve"> - Kết quả hoạt động kinh doanh của các công ty con được mua lại hoặc bán đi trong kỳ được trình bày trong Báo cáo Kết quả </t>
  </si>
  <si>
    <t xml:space="preserve">     hoạt động kinh doanh hợp nhất từ ngày mua hoặc cho đến ngày bán khoản đầu tư ở Công ty con đó.</t>
  </si>
  <si>
    <t xml:space="preserve"> - Trong trường hợp cần thiết, Báo cáo tài chính của các Công ty con được áp dụng tại Công ty và các Công ty con khác là </t>
  </si>
  <si>
    <t xml:space="preserve">     giống nhau</t>
  </si>
  <si>
    <t xml:space="preserve"> - Tất cả các nghiệp vụ và số dư giữa Công ty và các Công ty con, giữa các Công ty con của Công ty được loại bỏ khi hợp </t>
  </si>
  <si>
    <t xml:space="preserve">     nhất Báo cáo tài chính.</t>
  </si>
  <si>
    <t xml:space="preserve"> - Lợi ích của cổ đông thiểu số trong tài sản thuần của Công ty con hợp nhất được xác định là một chỉ tiêu riêng biệt tách khỏi </t>
  </si>
  <si>
    <t xml:space="preserve">     phần vốn chủ sở hữu của cổ đông của công ty mẹ. Lợi ích của cổ đông thiểu số bao gồm giá trị các lợi ích của cổ đông thiểu </t>
  </si>
  <si>
    <t xml:space="preserve">     số tại ngày hợp nhất kinh doanh ban đầu và phần lợi ích của cổ đông thiểu số trong sự biến động của tổng số vốn chủ sở hữu </t>
  </si>
  <si>
    <t xml:space="preserve">     kể từ ngày hợp nhất kinh doanh. Các khoản lỗ tương ứng với phần vốn của cổ đông thiểu số vượt quá phần vốn của họ trong </t>
  </si>
  <si>
    <t xml:space="preserve">     tổng số vốn chủ sở hữu của công ty con được tính giảm vào phần lợi ích của Công ty trừ khi cổ đông thiểu số có nghĩa vụ </t>
  </si>
  <si>
    <t xml:space="preserve">     ràng buộc và có khả năng bù đắp khoản lỗ đó.</t>
  </si>
  <si>
    <t xml:space="preserve">     ty con của Công ty được hợp nhất trong Báo cáo tài chính hợp nhất như sau:</t>
  </si>
  <si>
    <t xml:space="preserve"> * Tên Công ty</t>
  </si>
  <si>
    <t>: Công ty CP Đầu tư và Truyền thông Thăng Long</t>
  </si>
  <si>
    <t xml:space="preserve">       Địa chỉ </t>
  </si>
  <si>
    <t>: Số 163 Đường Nguyễn Tuân, thành phố Hà Nội</t>
  </si>
  <si>
    <t xml:space="preserve">       Hoạt động chính </t>
  </si>
  <si>
    <t>: Hoạt động trong lĩnh vực truyền thông</t>
  </si>
  <si>
    <t xml:space="preserve">       Điện thoại</t>
  </si>
  <si>
    <t>: 04.34477919</t>
  </si>
  <si>
    <t xml:space="preserve">       Fax</t>
  </si>
  <si>
    <t>: 04.35577921</t>
  </si>
  <si>
    <t>: 11.000.000.000, đồng</t>
  </si>
  <si>
    <t xml:space="preserve">       Tỷ lệ lợi ích của Công ty mẹ</t>
  </si>
  <si>
    <t>: 93,22%</t>
  </si>
  <si>
    <t xml:space="preserve">       Quyền biểu quyết của Công ty mẹ</t>
  </si>
  <si>
    <t>: 55,00%</t>
  </si>
  <si>
    <t>: Công ty TNHH Tư vấn thiết kế Franken Nguyễn</t>
  </si>
  <si>
    <t>: Số 5 đường Liễu Giai, Ba Đình, thành phố Hà Nội</t>
  </si>
  <si>
    <t>: Tư vấn thiết kế, XD các công trình dân dụng và công nghiệp</t>
  </si>
  <si>
    <t>: 04.62661906</t>
  </si>
  <si>
    <t>: 04.62661907</t>
  </si>
  <si>
    <t>: 1.313.656.221, đồng</t>
  </si>
  <si>
    <t>: 48,85%</t>
  </si>
  <si>
    <t>: 51,00%</t>
  </si>
  <si>
    <t>: Công ty CP Thăng Long Sài Gòn</t>
  </si>
  <si>
    <t>: Số 7A Lam Sơn - Phường 2 - Quận Tân Bình - TP Hồ Chí Minh</t>
  </si>
  <si>
    <t>: 08.35470289</t>
  </si>
  <si>
    <t>: 08.35470299</t>
  </si>
  <si>
    <t>: 74,46%</t>
  </si>
  <si>
    <t>: Công ty CP Ba Năm Ba</t>
  </si>
  <si>
    <t>351/22 Tân Canh - Phường 1 - Quận Tân Bình - TPHCM</t>
  </si>
  <si>
    <t>Kinh doanh bất động sản - môi giới - tư vấn đấu giá bất động sản.</t>
  </si>
  <si>
    <t>: 25.000.000.000, đồng</t>
  </si>
  <si>
    <t>: 60,00%</t>
  </si>
  <si>
    <t>03. Hợp nhất kinh doanh</t>
  </si>
  <si>
    <t xml:space="preserve"> - Tài sản, công nợ và công nợ tiềm tàng của công ty con được xác định theo giá trị hợp lý tại ngày mua công ty con. Bất kỳ </t>
  </si>
  <si>
    <t xml:space="preserve">     khoản phụ trội nào giữa giá mua và tổng giá trị hợp lý của tài sản được mua được ghi nhận là lợi thế kinh doanh. Bất kỳ khoản </t>
  </si>
  <si>
    <t xml:space="preserve">     thiếu hụt nào giữa giá mua và tổng giá trị hợp lý của tài sản được mua được ghi nhận vào kết quả hoạt động kinh doanh của </t>
  </si>
  <si>
    <t xml:space="preserve">     kỳ kế toán phát sinh hoạt động mua công ty con.</t>
  </si>
  <si>
    <t xml:space="preserve"> - Lợi ích của cổ đông thiểu số tại ngày hợp nhất kinh doanh ban đầu được xác định trên cơ sở tỷ lệ của cổ đông thiểu số trong </t>
  </si>
  <si>
    <t xml:space="preserve">     tổng giá trị hợp lý của tài sản, công nợ tiềm tàng được ghi nhận.</t>
  </si>
  <si>
    <t>04. Đầu tư vào công ty liên kết</t>
  </si>
  <si>
    <t xml:space="preserve"> - Công ty liên kết là một công ty mà Công ty có ảnh hưởng đáng kể nhưng không phải là công ty con hay công ty liên doanh </t>
  </si>
  <si>
    <t xml:space="preserve">     của Công ty. Ảnh hưởng đáng kể thể hiện ở quyền tham gia vào việc đưa ra các quyết định về chính sách tài chính và hoạt </t>
  </si>
  <si>
    <t xml:space="preserve">     động của bên nhận đầu tư nhưng không có ảnh hưởng về mặt kiểm soát hoặc đồng kiểm soát những chính sách này.</t>
  </si>
  <si>
    <t xml:space="preserve"> - Kết quả hoạt động kinh doanh, tài sản và công nợ của các công ty liên kết được hợp nhất trong Báo cáo tài chính sử dụng </t>
  </si>
  <si>
    <t xml:space="preserve">     phương pháp vốn chủ sở hữu. Các khoản góp vốn liên kết được trình bày trong Bảng Cân đối kế toán theo giá gốc và được </t>
  </si>
  <si>
    <t xml:space="preserve">     điều chỉnh theo những thay đổi trong phần vốn góp của Công ty vào phần tài sản thuần của công ty liên kết sau ngày mua </t>
  </si>
  <si>
    <t xml:space="preserve">     khoản đầu tư. Các khoản lỗ của Công ty liên kết vượt quá khoản góp vốn của Công ty tại công ty liên kết đó (bao gồm bất kể </t>
  </si>
  <si>
    <t xml:space="preserve">     các khoản góp vốn dài hạn mà về thực chất tạo thành đầu tư thuần của Công ty tại công ty liên kết đó) không được ghi nhận.</t>
  </si>
  <si>
    <t xml:space="preserve"> - Trong trường hợp một Đơn vị thành viên của Công ty thực hiện giao dịch với một công ty liên kết với Công ty, lãi (lỗ) chưa </t>
  </si>
  <si>
    <t xml:space="preserve">     thực hiện tương ứng với phần vốn góp của Công ty vào Công ty liên kết được loại trừ khỏi Báo cáo tài chính hợp nhất.</t>
  </si>
  <si>
    <t>05. Nguyên tắc ghi nhận các khoản tiền và các khoản tương đương tiền</t>
  </si>
  <si>
    <t xml:space="preserve"> - Tiền mặt và các khoản tương đương tiền bao gồm tiền mặt tại quỹ, các khoản tiền gửi không kỳ hạn, các khoản đầu tư ngắn </t>
  </si>
  <si>
    <t xml:space="preserve">      hạn, có khả năng thanh khoản cao, dễ dàng chuyển đổi thành tiền và ít rủi ro liên quan đến việc biến động giá trị.</t>
  </si>
  <si>
    <t>06. Nguyên tắc ghi nhận các khoản phải thu và dự phòng nợ khó đòi</t>
  </si>
  <si>
    <t xml:space="preserve"> - Dự phòng phải thu khó đòi được trích lập cho những khoản phải thu đã quá hạn thanh toán từ một năm trở lên, hoặc các </t>
  </si>
  <si>
    <t xml:space="preserve">   khoản thu mà người nợ khó có khả năng thanh toán do bị thanh lý, phá sản hay các khó khăn tương tự.</t>
  </si>
  <si>
    <t xml:space="preserve"> - Dự phòng phải thu và dự phòng nợ khó đòi được trích lập dự phòng theo Thông tư số 228/2009/TT-BTC ngày 07 tháng 12 </t>
  </si>
  <si>
    <t xml:space="preserve">      năm 2009 của Bộ Tài Chính.</t>
  </si>
  <si>
    <t>07. Nguyên tắc ghi nhận hàng tồn kho</t>
  </si>
  <si>
    <t xml:space="preserve"> - Giá gốc hàng tồn kho được tính theo phương pháp bình quân gia quyền sau mỗi lần nhập. Trị giá hàng xuất kho được xác </t>
  </si>
  <si>
    <t xml:space="preserve">     định theo phương pháp đích danh.</t>
  </si>
  <si>
    <t>08. Nguyên tắc ghi nhận tài sản cố định hữu hình</t>
  </si>
  <si>
    <t xml:space="preserve">   chi phí phát sinh sau khi ghi nhận ban đầu chỉ được ghi tăng nguyên giá TSCĐ nếu các chi phí này chắc chắn </t>
  </si>
  <si>
    <t xml:space="preserve">   làm tăng lợi ích kinh tế trong tương lai do sử dụng tài sản đó. Các chi phí không thỏa mãn điều kiện trên được ghi nhận là </t>
  </si>
  <si>
    <t xml:space="preserve">   chi phí sản xuất kinh doanh trong kỳ.</t>
  </si>
  <si>
    <t xml:space="preserve">   hướng dẫn tại Quyết định số 203/2009/QĐ-BTC ngày 20 tháng 10 năm 2009 của Bộ Tài Chính. Số năm khấu hao của các </t>
  </si>
  <si>
    <t>Nhà cửa, vật kiến trúc</t>
  </si>
  <si>
    <t>03 - 25</t>
  </si>
  <si>
    <t>Tài sản cố định khác</t>
  </si>
  <si>
    <t>09. Nguyên tắc ghi nhận tài sản cố định vô hình</t>
  </si>
  <si>
    <t>10. Nguyên tắc ghi nhận các khoản đầu tư tài chính</t>
  </si>
  <si>
    <t xml:space="preserve"> - Các khoản đầu tư vào chứng khoán, công ty con, công ty liên kết và các khoản đầu tư khác được ghi nhận theo giá gốc kể </t>
  </si>
  <si>
    <t xml:space="preserve"> - Riêng đối với TSCĐ đem đầu tư vào Công ty cổ phần Đầu tư và Truyền thông Thăng Long được xác định theo giá trị thực </t>
  </si>
  <si>
    <t>11. Nguyên tắc ghi nhận chi phí trả trước ngắn hạn:</t>
  </si>
  <si>
    <t xml:space="preserve"> - Chi phí trả trước được vốn hoá để phân bổ dần vào chi phí sản xuất kinh doanh trong kỳ bao gồm chi phí: Công cụ, dụng cụ </t>
  </si>
  <si>
    <t xml:space="preserve">   thuộc tài sản lưu động xuất dùng 1 lần với giá trị lớn và công cụ, dụng cụ có thời gian sử dụng dưới một năm.</t>
  </si>
  <si>
    <t>12. Nguyên tắc ghi nhận chi phí trả trước dài hạn</t>
  </si>
  <si>
    <t xml:space="preserve"> - Các khoản chi phí trả trước dài hạn bao gồm: Công cụ, dụng cụ được phân bổ vào chi phí sản xuất kinh doanh trong kỳ theo </t>
  </si>
  <si>
    <t xml:space="preserve">     phương pháp đường thẳng với thời gian không quá 3 năm.</t>
  </si>
  <si>
    <t xml:space="preserve"> - Chi phí trả trước dài hạn còn bao gồm tiền thuê đất trụ sở Văn phòng Công ty được phân bổ theo phương pháp đường thẳng </t>
  </si>
  <si>
    <t xml:space="preserve">     tương ứng với thời gian thuê là 50 năm.</t>
  </si>
  <si>
    <t>13. Nguyên tắc ghi nhận chi phí phải trả</t>
  </si>
  <si>
    <t>14. Nguyên tắc ghi nhận các khoản vay ngắn hạn, dài hạn</t>
  </si>
  <si>
    <t>15. Nguyên tắc ghi nhận và vốn hoá các khoản chi phí đi vay</t>
  </si>
  <si>
    <t>16. Nguyên tắc ghi nhận vốn chủ sở hữu</t>
  </si>
  <si>
    <t>17. Nguyên tắc ghi nhận doanh thu</t>
  </si>
  <si>
    <t>18. Nguyên tắc ghi nhận giá vốn</t>
  </si>
  <si>
    <t xml:space="preserve">19. Nguyên tắc và phương pháp ghi nhận chi phí thuế thu nhập doanh nghiệp hiện hành, chi phí thuế thu nhập doanh </t>
  </si>
  <si>
    <t xml:space="preserve">      nghiệp hoãn lại</t>
  </si>
  <si>
    <t>20. Các nghĩa vụ thuế</t>
  </si>
  <si>
    <t>21. Nguyên tắc chuyển đổi ngoại tệ</t>
  </si>
  <si>
    <t xml:space="preserve">   tệ có gốc ngoại tệ cuối kỳ được quy đổi theo tỷ giá tại ngày cuối kỳ.</t>
  </si>
  <si>
    <t>(ĐVT: VND)</t>
  </si>
  <si>
    <t>01. Tiền và các khoản tương đương tiền</t>
  </si>
  <si>
    <t xml:space="preserve"> * Tiền gửi có kỳ hạn</t>
  </si>
  <si>
    <t xml:space="preserve"> - Công ty Tài chính cổ phần  Điện Lực</t>
  </si>
  <si>
    <t xml:space="preserve"> * Đầu tư ngắn hạn khác</t>
  </si>
  <si>
    <t xml:space="preserve"> - Công ty cổ phần Thép Thăng Long Kanssai</t>
  </si>
  <si>
    <t xml:space="preserve"> - Công ty cổ phần TM và ĐT Vinh Phát</t>
  </si>
  <si>
    <t xml:space="preserve"> - Các cá nhân khác</t>
  </si>
  <si>
    <t xml:space="preserve"> * Dự phòng giảm giá đầu tư ngắn hạn</t>
  </si>
  <si>
    <t xml:space="preserve"> * Các khoản phải thu khác</t>
  </si>
  <si>
    <t xml:space="preserve"> - Công ty CP Sông Đà - Thăng Long M</t>
  </si>
  <si>
    <t xml:space="preserve"> * Dự phòng các khoản phải thu khó đòi</t>
  </si>
  <si>
    <t xml:space="preserve"> - Chi phí SXKD dở dang</t>
  </si>
  <si>
    <t xml:space="preserve"> - Hàng mua đang đi đường</t>
  </si>
  <si>
    <t>05. Thuế và các khoản phải thu Nhà nước</t>
  </si>
  <si>
    <t xml:space="preserve"> - Thuế GTGT</t>
  </si>
  <si>
    <t xml:space="preserve"> - Thuế TNCN</t>
  </si>
  <si>
    <t xml:space="preserve"> - Thuế khác</t>
  </si>
  <si>
    <t>Máy móc,         thiết bị</t>
  </si>
  <si>
    <t>Phương tiện vận tải,           truyền dẫn</t>
  </si>
  <si>
    <t>Số tăng trong kỳ</t>
  </si>
  <si>
    <t xml:space="preserve"> - Mua sắm mới</t>
  </si>
  <si>
    <t>Số giảm trong kỳ</t>
  </si>
  <si>
    <t xml:space="preserve"> - Khấu hao </t>
  </si>
  <si>
    <t>Quyền                  phát hành</t>
  </si>
  <si>
    <t>Bản quyền, bằng                    sáng chế</t>
  </si>
  <si>
    <t>Phần mềm         máy tính</t>
  </si>
  <si>
    <t xml:space="preserve"> - XDCB hoàn thành</t>
  </si>
  <si>
    <t xml:space="preserve"> - Khấu hao trong năm</t>
  </si>
  <si>
    <t>Số giảm trong năm</t>
  </si>
  <si>
    <t xml:space="preserve">  * Chi phí mua sắm TSCĐ:</t>
  </si>
  <si>
    <t xml:space="preserve">  * Chi phí XDCB dở dang: </t>
  </si>
  <si>
    <t xml:space="preserve"> - Thực hiện các dự án:</t>
  </si>
  <si>
    <t xml:space="preserve">    + Dự án khách sạn 3B Phan Đình Phùng - Hoàn Kiếm - HN</t>
  </si>
  <si>
    <t xml:space="preserve">    + Dự án chung cư cao cấp Sao Mai - Đường 77 - Tân Quy - Quận 7 - TPHCM</t>
  </si>
  <si>
    <t xml:space="preserve">       + Dự án chung cư Tân Kiểng - Quận 7 - TPHCM</t>
  </si>
  <si>
    <t xml:space="preserve">       + Dự án văn phòng Công ty Yên Thế - Quận Tân Bình - TPHCM</t>
  </si>
  <si>
    <t xml:space="preserve">       + Dự án khách sạn 5 sao - Đường Lý Thường Kiệt - Huế</t>
  </si>
  <si>
    <t xml:space="preserve">       + Dự án Phú Xuân - Nhà Bè - TPHCM</t>
  </si>
  <si>
    <t xml:space="preserve">       + Dự án đường Nguyễn Bình - TPHCM</t>
  </si>
  <si>
    <t xml:space="preserve">       + Dự án khu đô thị Phú Lãm - Hà Đông - HN</t>
  </si>
  <si>
    <t xml:space="preserve">       + Dự án biệt thự Đà Lạt - Lâm Đồng</t>
  </si>
  <si>
    <t xml:space="preserve">       + Dự án khu dân cư số 1 Đà Lạt - Lâm Đồng</t>
  </si>
  <si>
    <t xml:space="preserve">       + Dự án Cồn Tân Lập - Nha Trang</t>
  </si>
  <si>
    <t xml:space="preserve">       + Dự án Khu đô thị biển An Viên - Nha Trang</t>
  </si>
  <si>
    <t xml:space="preserve">       + Dự án Khu dân cư Bắc Trần Hưng Đạo - Hòa Bình</t>
  </si>
  <si>
    <t xml:space="preserve">       + Dự án Khu CN Bờ trái Sông Đà - Hòa Bình</t>
  </si>
  <si>
    <t xml:space="preserve">       + Dự án Khách sạn Phú Yên </t>
  </si>
  <si>
    <t xml:space="preserve">       + Dự án Văn Khê mở rộng</t>
  </si>
  <si>
    <t xml:space="preserve">       + Dự án 353/8 Đường Nguyễn Trọng Tuyển - Q Tân Bình - TPHCM</t>
  </si>
  <si>
    <t xml:space="preserve">       + Dự án Khách sạn Hoà Bình</t>
  </si>
  <si>
    <t xml:space="preserve">       + Dự án D27 Cầu Giấy</t>
  </si>
  <si>
    <t xml:space="preserve">       + Dự án Trương Đình Hội</t>
  </si>
  <si>
    <t xml:space="preserve">       + Các dự án nhỏ lẻ khác</t>
  </si>
  <si>
    <t xml:space="preserve"> - Khác:</t>
  </si>
  <si>
    <t xml:space="preserve">       + Xây dựng trụ sở Văn phòng Công ty</t>
  </si>
  <si>
    <t xml:space="preserve">       + Xây dựng trụ sở Chi nhánh Hoà Bình</t>
  </si>
  <si>
    <t>13. Các khoản đầu tư tài chính dài hạn</t>
  </si>
  <si>
    <t xml:space="preserve">  * Đầu tư vào Công ty liên kết, liên doanh</t>
  </si>
  <si>
    <t xml:space="preserve"> - Công ty cổ phần Sông Đà Thăng Long M</t>
  </si>
  <si>
    <t xml:space="preserve"> - Công ty TNHH KDTMDV Thăng Long</t>
  </si>
  <si>
    <t xml:space="preserve"> - Công ty cổ phần Đầu tư Phát triển Thăng Long</t>
  </si>
  <si>
    <t xml:space="preserve"> - Công ty cổ phần Nền móng Sông Đà Thăng Long</t>
  </si>
  <si>
    <t xml:space="preserve"> - Công ty cổ phần Khoáng sản Sông Đà Thăng Long</t>
  </si>
  <si>
    <t xml:space="preserve">  * Đầu tư dài hạn khác</t>
  </si>
  <si>
    <t xml:space="preserve"> - Trường tiểu học Chu Văn An</t>
  </si>
  <si>
    <t xml:space="preserve"> - Trường mầm non Sao Khuê</t>
  </si>
  <si>
    <t xml:space="preserve">  * Dự phòng giảm giá đầu tư dài hạn</t>
  </si>
  <si>
    <t xml:space="preserve"> - Hạng mục Nhà Mẫu - Ucity</t>
  </si>
  <si>
    <t xml:space="preserve"> - Tiền thuê văn phòng, Showroom</t>
  </si>
  <si>
    <t xml:space="preserve">  * Vay Ngân hàng và các tổ chức tín dụng</t>
  </si>
  <si>
    <t xml:space="preserve"> - Ngân hàng NNo và PTNT Bắc Hà Nội </t>
  </si>
  <si>
    <t xml:space="preserve"> - Ngân hàng TM cổ phần Quân Đội</t>
  </si>
  <si>
    <t xml:space="preserve"> - Ngân hàng TM cổ phần An Bình</t>
  </si>
  <si>
    <t xml:space="preserve"> - Ngân hàng TM cổ phần Đại Á</t>
  </si>
  <si>
    <t xml:space="preserve"> - Ngân hàng TM cổ phần Sài Gòn Hà Nội</t>
  </si>
  <si>
    <t xml:space="preserve"> - Ngân hàng TM cổ phần ACB - CN Lâm Đồng</t>
  </si>
  <si>
    <t xml:space="preserve">  * Vay cá nhân</t>
  </si>
  <si>
    <t xml:space="preserve"> - Đối tượng khác</t>
  </si>
  <si>
    <t xml:space="preserve"> - Thuế nhà thầu phụ nước ngoài</t>
  </si>
  <si>
    <t xml:space="preserve"> - Chi phí lãi vay Ngân hàng và các Tổ chức tín dụng </t>
  </si>
  <si>
    <t xml:space="preserve"> - Bảo hiểm xã hội, BHYT, BHTN</t>
  </si>
  <si>
    <t xml:space="preserve"> - Các khoản phải trả phải nộp khác</t>
  </si>
  <si>
    <t xml:space="preserve"> - Ngân hàng NN và PTNT Bắc Hà Nội</t>
  </si>
  <si>
    <t xml:space="preserve"> - Ngân hàng Techcombank</t>
  </si>
  <si>
    <t xml:space="preserve"> - Ngân hàng TM cổ phần Quân Đội - CN Mỹ Đình</t>
  </si>
  <si>
    <t xml:space="preserve"> - Ngân hàng Liên doanh Lào - Việt </t>
  </si>
  <si>
    <t xml:space="preserve"> - Vay vốn các cá nhân - DA Ucity</t>
  </si>
  <si>
    <t xml:space="preserve"> - Vay vốn các cá nhân - DA An Viên Nha Trang</t>
  </si>
  <si>
    <t xml:space="preserve"> - Cá nhân khác</t>
  </si>
  <si>
    <t xml:space="preserve">  * Trái phiếu Doanh nghiệp</t>
  </si>
  <si>
    <t>Vốn đầu tư của                            chủ sở hữu</t>
  </si>
  <si>
    <t>Thặng dư                          vốn                                 cổ phần</t>
  </si>
  <si>
    <t>Lợi nhuận chưa phân phối</t>
  </si>
  <si>
    <t>Quỹ đầu tư                    phát triển</t>
  </si>
  <si>
    <t>(TK 4111)</t>
  </si>
  <si>
    <t>(TK 4112)</t>
  </si>
  <si>
    <t>(TK 421)</t>
  </si>
  <si>
    <t>(TK 414)</t>
  </si>
  <si>
    <t>(TK415)</t>
  </si>
  <si>
    <t>Tăng trong kỳ do</t>
  </si>
  <si>
    <t xml:space="preserve"> - Lãi (lỗ)</t>
  </si>
  <si>
    <t>Giảm trong kỳ do</t>
  </si>
  <si>
    <t xml:space="preserve">       HOẠT ĐỘNG KINH DOANH</t>
  </si>
  <si>
    <t xml:space="preserve">25. Tổng doanh thu bán hàng và cung cấp dịch vụ </t>
  </si>
  <si>
    <t xml:space="preserve"> - Doanh thu xây lắp</t>
  </si>
  <si>
    <t xml:space="preserve"> - Giá vốn kinh doanh bất động sản</t>
  </si>
  <si>
    <t xml:space="preserve"> - Giá vốn xây lắp</t>
  </si>
  <si>
    <t xml:space="preserve">27. Doanh thu tài chính </t>
  </si>
  <si>
    <t xml:space="preserve"> - Cổ tức, lợi nhuận được chia</t>
  </si>
  <si>
    <t xml:space="preserve"> - Doanh thu tài chính khác</t>
  </si>
  <si>
    <t xml:space="preserve">28. Chi phí tài chính </t>
  </si>
  <si>
    <t xml:space="preserve"> - Chi phí tài chính khác</t>
  </si>
  <si>
    <t>29. Chi phí quản lý doanh nghiệp</t>
  </si>
  <si>
    <t xml:space="preserve"> - Chi phí nhân viên</t>
  </si>
  <si>
    <t xml:space="preserve"> - Thuế phí, lệ phí</t>
  </si>
  <si>
    <t xml:space="preserve"> - Chi phí dự phòng</t>
  </si>
  <si>
    <t xml:space="preserve"> - Chi phí khác bằng tiền</t>
  </si>
  <si>
    <t>30. Chi phí thuế thu nhập doanh nghiệp hiện hành</t>
  </si>
  <si>
    <t xml:space="preserve"> - Chi phí thuế TNDN tính trên thu nhập chịu thuế năm hiện hành</t>
  </si>
  <si>
    <t xml:space="preserve"> + Các khoản thu nhập (chi phí) chịu thuế</t>
  </si>
  <si>
    <t xml:space="preserve"> + Các khoản thu nhập (chi phí) không chịu thuế</t>
  </si>
  <si>
    <t>30. Chi phí thuế thu nhập doanh nghiệp hoãn lại</t>
  </si>
  <si>
    <t xml:space="preserve"> - Chi phí thuế thu nhập Doanh nghiệp hoãn lại phát sinh từ việc hoàn </t>
  </si>
  <si>
    <t xml:space="preserve">   nhập tài sản thuế thu nhập hoãn lại</t>
  </si>
  <si>
    <t xml:space="preserve"> - Chi phí thuế thu nhập Doanh nghiệp hoãn lại phát sinh từ các khoản </t>
  </si>
  <si>
    <t xml:space="preserve">   chênh lệch tạm thời phải chịu thuế</t>
  </si>
  <si>
    <t xml:space="preserve"> - Lợi nhuận kế toán sau thuế TNDN của cổ đông của Công ty mẹ</t>
  </si>
  <si>
    <t xml:space="preserve"> - Các khoản điều chỉnh tăng hoặc giảm lợi nhuận kế toán để xác định </t>
  </si>
  <si>
    <t xml:space="preserve">    lợi nhuận hoặc lỗ phân bổ cho cổ đông sở hữu cổ phiếu phổ thông</t>
  </si>
  <si>
    <t xml:space="preserve"> + Các khoản điều chỉnh tăng</t>
  </si>
  <si>
    <t xml:space="preserve"> + Các khoản điều chỉnh giảm</t>
  </si>
  <si>
    <t xml:space="preserve"> - Lợi nhuận hoặc lỗ phân bổ cho cổ đông sở hữu cổ phiếu phổ thông</t>
  </si>
  <si>
    <t xml:space="preserve">VII. THÔNG TIN BỔ SUNG CHO CÁC KHOẢN MỤC TRÌNH BÀY TRONG BÁO CÁO LƯU CHUYỂN </t>
  </si>
  <si>
    <t xml:space="preserve">     TIỀN TỆ</t>
  </si>
  <si>
    <t xml:space="preserve">29 - Các giao dịch không bằng tiền ảnh hưởng đến Báo cáo lưu chuyển tiền tệ </t>
  </si>
  <si>
    <t xml:space="preserve">       và các khoản tiền do Doanh nghiệp nắm giữ nhưng không được sử dụng:</t>
  </si>
  <si>
    <t>Ngày 31/03/09</t>
  </si>
  <si>
    <t>Ngày 31/12/08</t>
  </si>
  <si>
    <t xml:space="preserve"> - Góp vốn đầu tư vào Công ty con và Công ty liên kết không bằng tiền</t>
  </si>
  <si>
    <t xml:space="preserve"> + Góp vốn đầu tư bằng tài sản vào Công ty con:</t>
  </si>
  <si>
    <t>Công ty CP PT truyền thông Thăng Long</t>
  </si>
  <si>
    <t xml:space="preserve"> + Góp vốn đầu tư bằng tài sản vào Công ty liên kết:</t>
  </si>
  <si>
    <t>Công ty CP Sông Đà - Nha Trang</t>
  </si>
  <si>
    <t>VIII. NHỮNG THÔNG TIN KHÁC</t>
  </si>
  <si>
    <t>1. Thông tin về các bên liên quan</t>
  </si>
  <si>
    <t>Quan hệ với Công ty</t>
  </si>
  <si>
    <t>1.1. Giao dịch với các bên liên quan:</t>
  </si>
  <si>
    <t xml:space="preserve"> - Doanh thu </t>
  </si>
  <si>
    <t xml:space="preserve"> + Công ty CP ĐT và Truyền thông Thăng Long</t>
  </si>
  <si>
    <t>Công ty con</t>
  </si>
  <si>
    <t xml:space="preserve"> + Công ty TNHH Tư vấn Franken Nguyễn</t>
  </si>
  <si>
    <t xml:space="preserve"> + Công ty CP Sông Đà Bình Phước</t>
  </si>
  <si>
    <t>Công ty liên kết</t>
  </si>
  <si>
    <t xml:space="preserve"> + Công ty CP Bất động sản Thăng Long</t>
  </si>
  <si>
    <t xml:space="preserve"> + Công ty CP Sông Đà Thăng Long F</t>
  </si>
  <si>
    <t xml:space="preserve"> + Công ty CP Sông Đà Việt Hà</t>
  </si>
  <si>
    <t xml:space="preserve"> + Công ty CP Địa ốc Đất Vàng Việt</t>
  </si>
  <si>
    <t xml:space="preserve"> + Công ty TNHH KD DVTM Thăng Long</t>
  </si>
  <si>
    <t xml:space="preserve"> + Công ty CP Sông Đà 1</t>
  </si>
  <si>
    <t xml:space="preserve"> + Công ty CP Đầu tư Phát triển Thăng Long</t>
  </si>
  <si>
    <t xml:space="preserve"> + Công ty CP Thép Thăng Long Kanssai</t>
  </si>
  <si>
    <t xml:space="preserve"> - Mua hàng</t>
  </si>
  <si>
    <t xml:space="preserve"> các Cty xuất HĐơn bán cho STL</t>
  </si>
  <si>
    <t xml:space="preserve"> + Công ty CP Sông Đà Thăng Long M</t>
  </si>
  <si>
    <t xml:space="preserve"> + Công ty TNHH KD TMDV Thăng Long</t>
  </si>
  <si>
    <t xml:space="preserve"> + Công ty Đầu tư Phát triển Thăng Long</t>
  </si>
  <si>
    <t>1.2. Số dư với các bên liên quan:</t>
  </si>
  <si>
    <t xml:space="preserve"> - Các khoản phải thu</t>
  </si>
  <si>
    <t>TSản</t>
  </si>
  <si>
    <t>Pthu</t>
  </si>
  <si>
    <t xml:space="preserve"> - Các khoản phải trả</t>
  </si>
  <si>
    <t>nguồn vốn</t>
  </si>
  <si>
    <t>2. Những thông tin khác</t>
  </si>
  <si>
    <t>2.1. Thông tin so sánh:</t>
  </si>
  <si>
    <t>C. Lợi ích của cổ đông thiểu số</t>
  </si>
  <si>
    <t>.....</t>
  </si>
  <si>
    <t>14. Lãi trong Công ty liên kết</t>
  </si>
  <si>
    <t>15. Tổng lợi nhuận kế toán trước thuế</t>
  </si>
  <si>
    <t>16. Chi phí thuế thu nhập doanh nghiệp hiện hành</t>
  </si>
  <si>
    <t>17. Chi phí thuế thu nhập doanh nghiệp hoãn lại</t>
  </si>
  <si>
    <t>18. Lợi nhuận sau thuế thu nhập doanh nghiệp</t>
  </si>
  <si>
    <t xml:space="preserve"> - Lợi nhuận sau thuế của cổ đông thiểu số</t>
  </si>
  <si>
    <t xml:space="preserve"> - Lợi nhuận sau thuế của cổ đông của Công ty mẹ</t>
  </si>
  <si>
    <t>19. Lãi cơ bản trên cổ phiếu</t>
  </si>
  <si>
    <t xml:space="preserve"> - Tiền chuyển nhượng cổ phần phải thu</t>
  </si>
  <si>
    <t xml:space="preserve"> - Công ty CP nền móng Sông Đà Thăng Long - CN TPHCM</t>
  </si>
  <si>
    <t xml:space="preserve"> - Công ty CP đầu tư và PT cơ điện Thăng Long</t>
  </si>
  <si>
    <t xml:space="preserve"> - Công ty TNHH 1TV SX và XD Thăng Long</t>
  </si>
  <si>
    <t xml:space="preserve"> - Thuế TNDN nộp thừa </t>
  </si>
  <si>
    <t>Ngày 01/01/2012</t>
  </si>
  <si>
    <t xml:space="preserve"> - Công cụ, dụng cụ phục vụ sản xuất</t>
  </si>
  <si>
    <t xml:space="preserve"> - Ngân hàng liên doanh Lào Việt</t>
  </si>
  <si>
    <t xml:space="preserve">  * Vay tổ chức và cá nhân</t>
  </si>
  <si>
    <t xml:space="preserve"> - Công ty CP nền móng Sông Đà Thăng Long</t>
  </si>
  <si>
    <t xml:space="preserve"> - Công ty CP đầu tư kinh doanh và XD 126</t>
  </si>
  <si>
    <t xml:space="preserve"> - Công ty CP Hà Châu OSC</t>
  </si>
  <si>
    <t xml:space="preserve"> - Chiết khấu thanh toán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</si>
  <si>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</si>
  <si>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</si>
  <si>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</si>
  <si>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 xml:space="preserve"> - Công ty CP đầu tư và phát triển Vân Phong</t>
  </si>
  <si>
    <t xml:space="preserve"> - Ngân hàng VP Bank Hồ Chí Minh</t>
  </si>
  <si>
    <t>Ngày 01/01/12</t>
  </si>
  <si>
    <t xml:space="preserve">  lần thay đổi đăng ký kinh doanh và lần thay đổi thứ 11 vào ngày 13 tháng 06 năm 2011.</t>
  </si>
  <si>
    <t xml:space="preserve">  phần cấp lần đầu số 0103014906 do Sở Kế hoạch và Đầu tư thành phố Hà Nội ngày 05 tháng 12 năm 2006. Công ty có 11 </t>
  </si>
  <si>
    <t>Tổng Giám đốc</t>
  </si>
  <si>
    <t xml:space="preserve"> Tổng giám đốc</t>
  </si>
  <si>
    <t>Ngày 30/06/12</t>
  </si>
  <si>
    <t xml:space="preserve"> - Tại thời điểm ngày 30 tháng 06 năm 2012, Công ty cổ phần Sông Đà - Thăng Long có 04 Công ty con. Chi tiết về các Công </t>
  </si>
  <si>
    <t>: 53.550.000.000, đồng</t>
  </si>
  <si>
    <t>75,31%</t>
  </si>
  <si>
    <t>Media</t>
  </si>
  <si>
    <t>Franken</t>
  </si>
  <si>
    <t>TLSG</t>
  </si>
  <si>
    <t>Tổng giám đốc</t>
  </si>
  <si>
    <t>Ngày 01/01/11</t>
  </si>
  <si>
    <t xml:space="preserve">    + Công ty CP Thép Thăng Long Kanssai</t>
  </si>
  <si>
    <t xml:space="preserve">    + Công ty TNHH Tư vấn Franken Nguyễn</t>
  </si>
  <si>
    <t xml:space="preserve">    + Công ty CP ĐT và Truyền thông Thăng Long</t>
  </si>
  <si>
    <t>IV. Lợi thế thương mại</t>
  </si>
  <si>
    <t>Tại ngày 30 tháng 09 năm 2012</t>
  </si>
  <si>
    <t>Ngày 30/09/12</t>
  </si>
  <si>
    <t>Hà Nội, ngày 14 tháng 11 năm 2012</t>
  </si>
  <si>
    <t>Quý III  và 9 tháng đầu năm 2012</t>
  </si>
  <si>
    <t xml:space="preserve">       Giá trị đầu tư ghi nhận tại Công ty ngày 30/09/2012</t>
  </si>
  <si>
    <t xml:space="preserve"> - Công ty CP xây lắp Sông Đà Thăng Long</t>
  </si>
  <si>
    <t xml:space="preserve"> - Tiền điện, nước, dọn vệ sinh, bảo vệ thu các nhà thầu</t>
  </si>
  <si>
    <t>Ngày 30/09/2012</t>
  </si>
  <si>
    <t>Cty KH 1 thang</t>
  </si>
  <si>
    <t>QSD Đất</t>
  </si>
  <si>
    <t>KH của Cty Franken Nguyễn</t>
  </si>
  <si>
    <t>Ngày 30/09/11</t>
  </si>
  <si>
    <t xml:space="preserve"> Tại thời điểm 30/09/2012 Cty CP đầu tư và truyền thông Thăng Long có BCTC đến thời điểm 31/12/11, Công ty Franken Nguyễn có BCTC đến thời điểm ngày 31/03/2012, Cty CP Ba Năm Ba có BCTC, Cty Thăng Long Sài Gòn có BCTC đến thời điểm 30/06/12</t>
  </si>
  <si>
    <t xml:space="preserve"> - Tại thời điểm 30/09/2012, Công ty không trích lập dự phòng giảm giá hàng tồn kho.</t>
  </si>
  <si>
    <t xml:space="preserve"> 9 tháng đầu năm 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</si>
</sst>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/mm/yyyy"/>
    <numFmt numFmtId="166" formatCode="_(* #,##0_);_(* \(#,##0\);_(* &quot;-&quot;??_);_(@_)"/>
    <numFmt numFmtId="167" formatCode="0.0%"/>
    <numFmt numFmtId="168" formatCode="#,##0.000_);\(#,##0.000\)"/>
    <numFmt numFmtId="169" formatCode="#,##0.0000_);\(#,##0.0000\)"/>
    <numFmt numFmtId="170" formatCode="#,##0.00000_);\(#,##0.00000\)"/>
    <numFmt numFmtId="171" formatCode="_(* #,##0.0_);_(* \(#,##0.0\);_(* &quot;-&quot;??_);_(@_)"/>
    <numFmt numFmtId="172" formatCode="[$-409]dddd\,\ mmmm\ dd\,\ yyyy"/>
    <numFmt numFmtId="173" formatCode="_-* #,##0.00_-;\-* #,##0.00_-;_-* &quot;-&quot;??_-;_-@_-"/>
    <numFmt numFmtId="174" formatCode="#,##0_ ;\-#,##0\ "/>
    <numFmt numFmtId="175" formatCode="0.0000E+00"/>
    <numFmt numFmtId="176" formatCode="0.000E+00"/>
    <numFmt numFmtId="177" formatCode="#,##0.00000000_);\(#,##0.00000000\)"/>
    <numFmt numFmtId="178" formatCode="#,##0.0000000_);\(#,##0.0000000\)"/>
    <numFmt numFmtId="179" formatCode="#,##0.000000_);\(#,##0.000000\)"/>
    <numFmt numFmtId="180" formatCode="0.0"/>
    <numFmt numFmtId="181" formatCode="0.000"/>
    <numFmt numFmtId="182" formatCode="0.0000"/>
  </numFmts>
  <fonts count="124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u val="single"/>
      <sz val="10.5"/>
      <name val="Times"/>
      <family val="1"/>
    </font>
    <font>
      <b/>
      <i/>
      <sz val="9"/>
      <name val="Times"/>
      <family val="1"/>
    </font>
    <font>
      <b/>
      <sz val="9"/>
      <color indexed="16"/>
      <name val="Times New Roman"/>
      <family val="1"/>
    </font>
    <font>
      <b/>
      <sz val="9"/>
      <name val="Times"/>
      <family val="1"/>
    </font>
    <font>
      <sz val="7"/>
      <name val="Times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"/>
      <family val="1"/>
    </font>
    <font>
      <sz val="10.5"/>
      <color indexed="10"/>
      <name val="Times"/>
      <family val="1"/>
    </font>
    <font>
      <sz val="9"/>
      <color indexed="10"/>
      <name val="Times New Roman"/>
      <family val="1"/>
    </font>
    <font>
      <b/>
      <sz val="9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sz val="10.5"/>
      <color rgb="FFFF0000"/>
      <name val="Times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"/>
      <family val="1"/>
    </font>
    <font>
      <sz val="10"/>
      <color rgb="FFFF0000"/>
      <name val="Times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22" fillId="0" borderId="0" xfId="42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7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66" fontId="30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166" fontId="7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2" fillId="0" borderId="0" xfId="0" applyFont="1" applyAlignment="1">
      <alignment horizontal="left" indent="1"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7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7" fontId="4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66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66" fontId="43" fillId="0" borderId="17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37" fontId="45" fillId="0" borderId="17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66" fontId="32" fillId="0" borderId="18" xfId="42" applyNumberFormat="1" applyFont="1" applyBorder="1" applyAlignment="1">
      <alignment/>
    </xf>
    <xf numFmtId="0" fontId="34" fillId="0" borderId="0" xfId="0" applyFont="1" applyFill="1" applyAlignment="1">
      <alignment horizontal="center" vertical="center"/>
    </xf>
    <xf numFmtId="3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37" fontId="46" fillId="0" borderId="0" xfId="0" applyNumberFormat="1" applyFont="1" applyAlignment="1">
      <alignment vertical="center"/>
    </xf>
    <xf numFmtId="37" fontId="43" fillId="0" borderId="15" xfId="0" applyNumberFormat="1" applyFont="1" applyBorder="1" applyAlignment="1">
      <alignment horizontal="center"/>
    </xf>
    <xf numFmtId="37" fontId="49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left" indent="1"/>
    </xf>
    <xf numFmtId="37" fontId="51" fillId="0" borderId="19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indent="1"/>
    </xf>
    <xf numFmtId="0" fontId="50" fillId="0" borderId="20" xfId="0" applyFont="1" applyBorder="1" applyAlignment="1">
      <alignment horizontal="left" indent="1"/>
    </xf>
    <xf numFmtId="37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66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66" fontId="29" fillId="0" borderId="15" xfId="42" applyNumberFormat="1" applyFont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vertical="center"/>
    </xf>
    <xf numFmtId="0" fontId="48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66" fontId="43" fillId="0" borderId="15" xfId="42" applyNumberFormat="1" applyFont="1" applyBorder="1" applyAlignment="1">
      <alignment/>
    </xf>
    <xf numFmtId="0" fontId="60" fillId="0" borderId="0" xfId="0" applyFont="1" applyBorder="1" applyAlignment="1">
      <alignment vertical="center"/>
    </xf>
    <xf numFmtId="37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22" fillId="0" borderId="0" xfId="57" applyNumberFormat="1" applyFont="1">
      <alignment/>
      <protection/>
    </xf>
    <xf numFmtId="166" fontId="116" fillId="0" borderId="0" xfId="42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66" fontId="32" fillId="0" borderId="17" xfId="42" applyNumberFormat="1" applyFont="1" applyBorder="1" applyAlignment="1">
      <alignment/>
    </xf>
    <xf numFmtId="0" fontId="67" fillId="0" borderId="17" xfId="0" applyFont="1" applyBorder="1" applyAlignment="1">
      <alignment horizontal="left"/>
    </xf>
    <xf numFmtId="37" fontId="4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37" fontId="68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0" fontId="51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37" fontId="37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37" fontId="37" fillId="0" borderId="15" xfId="0" applyNumberFormat="1" applyFont="1" applyBorder="1" applyAlignment="1">
      <alignment vertical="center"/>
    </xf>
    <xf numFmtId="0" fontId="28" fillId="0" borderId="0" xfId="0" applyFont="1" applyAlignment="1">
      <alignment/>
    </xf>
    <xf numFmtId="37" fontId="6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/>
    </xf>
    <xf numFmtId="0" fontId="3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37" fontId="37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7" fillId="0" borderId="0" xfId="0" applyFont="1" applyAlignment="1">
      <alignment/>
    </xf>
    <xf numFmtId="0" fontId="11" fillId="0" borderId="0" xfId="0" applyFont="1" applyAlignment="1">
      <alignment/>
    </xf>
    <xf numFmtId="166" fontId="29" fillId="0" borderId="0" xfId="42" applyNumberFormat="1" applyFont="1" applyBorder="1" applyAlignment="1">
      <alignment/>
    </xf>
    <xf numFmtId="166" fontId="118" fillId="0" borderId="25" xfId="42" applyNumberFormat="1" applyFont="1" applyBorder="1" applyAlignment="1">
      <alignment/>
    </xf>
    <xf numFmtId="0" fontId="16" fillId="0" borderId="0" xfId="0" applyFont="1" applyAlignment="1">
      <alignment horizontal="right"/>
    </xf>
    <xf numFmtId="14" fontId="71" fillId="0" borderId="0" xfId="0" applyNumberFormat="1" applyFont="1" applyAlignment="1">
      <alignment horizontal="right"/>
    </xf>
    <xf numFmtId="166" fontId="72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6" fontId="73" fillId="0" borderId="0" xfId="42" applyNumberFormat="1" applyFont="1" applyBorder="1" applyAlignment="1">
      <alignment/>
    </xf>
    <xf numFmtId="166" fontId="30" fillId="0" borderId="0" xfId="42" applyNumberFormat="1" applyFont="1" applyBorder="1" applyAlignment="1">
      <alignment/>
    </xf>
    <xf numFmtId="166" fontId="73" fillId="0" borderId="25" xfId="42" applyNumberFormat="1" applyFont="1" applyBorder="1" applyAlignment="1">
      <alignment/>
    </xf>
    <xf numFmtId="166" fontId="29" fillId="0" borderId="26" xfId="42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166" fontId="29" fillId="0" borderId="27" xfId="42" applyNumberFormat="1" applyFont="1" applyBorder="1" applyAlignment="1">
      <alignment/>
    </xf>
    <xf numFmtId="166" fontId="29" fillId="0" borderId="11" xfId="42" applyNumberFormat="1" applyFont="1" applyBorder="1" applyAlignment="1">
      <alignment/>
    </xf>
    <xf numFmtId="166" fontId="119" fillId="0" borderId="11" xfId="42" applyNumberFormat="1" applyFont="1" applyBorder="1" applyAlignment="1">
      <alignment/>
    </xf>
    <xf numFmtId="166" fontId="120" fillId="0" borderId="11" xfId="42" applyNumberFormat="1" applyFont="1" applyBorder="1" applyAlignment="1">
      <alignment/>
    </xf>
    <xf numFmtId="37" fontId="116" fillId="0" borderId="11" xfId="0" applyNumberFormat="1" applyFont="1" applyBorder="1" applyAlignment="1">
      <alignment/>
    </xf>
    <xf numFmtId="37" fontId="7" fillId="0" borderId="27" xfId="0" applyNumberFormat="1" applyFont="1" applyBorder="1" applyAlignment="1">
      <alignment/>
    </xf>
    <xf numFmtId="166" fontId="29" fillId="0" borderId="13" xfId="42" applyNumberFormat="1" applyFont="1" applyBorder="1" applyAlignment="1">
      <alignment/>
    </xf>
    <xf numFmtId="166" fontId="29" fillId="0" borderId="28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3" fillId="0" borderId="0" xfId="42" applyNumberFormat="1" applyFont="1" applyAlignment="1">
      <alignment/>
    </xf>
    <xf numFmtId="166" fontId="20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7" fontId="7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7" fontId="121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66" fontId="32" fillId="0" borderId="10" xfId="42" applyNumberFormat="1" applyFont="1" applyBorder="1" applyAlignment="1">
      <alignment/>
    </xf>
    <xf numFmtId="166" fontId="32" fillId="0" borderId="24" xfId="42" applyNumberFormat="1" applyFont="1" applyBorder="1" applyAlignment="1">
      <alignment/>
    </xf>
    <xf numFmtId="166" fontId="32" fillId="0" borderId="14" xfId="42" applyNumberFormat="1" applyFont="1" applyBorder="1" applyAlignment="1">
      <alignment/>
    </xf>
    <xf numFmtId="0" fontId="11" fillId="0" borderId="11" xfId="0" applyFont="1" applyBorder="1" applyAlignment="1">
      <alignment/>
    </xf>
    <xf numFmtId="166" fontId="32" fillId="0" borderId="11" xfId="42" applyNumberFormat="1" applyFont="1" applyBorder="1" applyAlignment="1">
      <alignment/>
    </xf>
    <xf numFmtId="166" fontId="32" fillId="0" borderId="27" xfId="42" applyNumberFormat="1" applyFont="1" applyBorder="1" applyAlignment="1">
      <alignment/>
    </xf>
    <xf numFmtId="166" fontId="32" fillId="0" borderId="26" xfId="42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37" fontId="116" fillId="0" borderId="11" xfId="0" applyNumberFormat="1" applyFont="1" applyBorder="1" applyAlignment="1">
      <alignment/>
    </xf>
    <xf numFmtId="166" fontId="118" fillId="0" borderId="11" xfId="42" applyNumberFormat="1" applyFont="1" applyBorder="1" applyAlignment="1">
      <alignment/>
    </xf>
    <xf numFmtId="166" fontId="119" fillId="33" borderId="11" xfId="42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166" fontId="32" fillId="0" borderId="13" xfId="42" applyNumberFormat="1" applyFont="1" applyBorder="1" applyAlignment="1">
      <alignment/>
    </xf>
    <xf numFmtId="166" fontId="118" fillId="0" borderId="13" xfId="42" applyNumberFormat="1" applyFont="1" applyBorder="1" applyAlignment="1">
      <alignment/>
    </xf>
    <xf numFmtId="166" fontId="32" fillId="0" borderId="29" xfId="42" applyNumberFormat="1" applyFont="1" applyBorder="1" applyAlignment="1">
      <alignment/>
    </xf>
    <xf numFmtId="166" fontId="32" fillId="0" borderId="28" xfId="42" applyNumberFormat="1" applyFont="1" applyBorder="1" applyAlignment="1">
      <alignment/>
    </xf>
    <xf numFmtId="166" fontId="29" fillId="0" borderId="30" xfId="42" applyNumberFormat="1" applyFont="1" applyBorder="1" applyAlignment="1">
      <alignment/>
    </xf>
    <xf numFmtId="37" fontId="75" fillId="0" borderId="0" xfId="0" applyNumberFormat="1" applyFont="1" applyAlignment="1">
      <alignment/>
    </xf>
    <xf numFmtId="166" fontId="118" fillId="0" borderId="0" xfId="42" applyNumberFormat="1" applyFont="1" applyBorder="1" applyAlignment="1">
      <alignment/>
    </xf>
    <xf numFmtId="166" fontId="76" fillId="0" borderId="0" xfId="42" applyNumberFormat="1" applyFont="1" applyBorder="1" applyAlignment="1">
      <alignment/>
    </xf>
    <xf numFmtId="37" fontId="7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6" fontId="120" fillId="0" borderId="0" xfId="42" applyNumberFormat="1" applyFont="1" applyBorder="1" applyAlignment="1">
      <alignment/>
    </xf>
    <xf numFmtId="0" fontId="24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horizontal="right"/>
    </xf>
    <xf numFmtId="166" fontId="119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37" fontId="27" fillId="0" borderId="0" xfId="0" applyNumberFormat="1" applyFont="1" applyBorder="1" applyAlignment="1">
      <alignment/>
    </xf>
    <xf numFmtId="37" fontId="27" fillId="0" borderId="0" xfId="0" applyNumberFormat="1" applyFont="1" applyBorder="1" applyAlignment="1">
      <alignment/>
    </xf>
    <xf numFmtId="39" fontId="1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7" fontId="121" fillId="0" borderId="0" xfId="0" applyNumberFormat="1" applyFont="1" applyBorder="1" applyAlignment="1">
      <alignment/>
    </xf>
    <xf numFmtId="166" fontId="2" fillId="0" borderId="0" xfId="42" applyNumberFormat="1" applyFont="1" applyAlignment="1">
      <alignment vertical="center"/>
    </xf>
    <xf numFmtId="166" fontId="122" fillId="0" borderId="0" xfId="42" applyNumberFormat="1" applyFont="1" applyAlignment="1">
      <alignment vertical="center"/>
    </xf>
    <xf numFmtId="0" fontId="13" fillId="0" borderId="0" xfId="0" applyFont="1" applyAlignment="1">
      <alignment horizontal="left" vertical="center" indent="2"/>
    </xf>
    <xf numFmtId="39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66" fontId="32" fillId="0" borderId="15" xfId="42" applyNumberFormat="1" applyFont="1" applyBorder="1" applyAlignment="1">
      <alignment/>
    </xf>
    <xf numFmtId="174" fontId="7" fillId="0" borderId="22" xfId="0" applyNumberFormat="1" applyFont="1" applyBorder="1" applyAlignment="1">
      <alignment horizontal="center"/>
    </xf>
    <xf numFmtId="174" fontId="7" fillId="0" borderId="17" xfId="0" applyNumberFormat="1" applyFont="1" applyBorder="1" applyAlignment="1" quotePrefix="1">
      <alignment horizontal="center"/>
    </xf>
    <xf numFmtId="174" fontId="7" fillId="0" borderId="17" xfId="0" applyNumberFormat="1" applyFont="1" applyBorder="1" applyAlignment="1">
      <alignment horizontal="center"/>
    </xf>
    <xf numFmtId="166" fontId="3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174" fontId="7" fillId="0" borderId="15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43" fontId="0" fillId="0" borderId="0" xfId="0" applyNumberFormat="1" applyAlignment="1">
      <alignment/>
    </xf>
    <xf numFmtId="166" fontId="120" fillId="0" borderId="26" xfId="42" applyNumberFormat="1" applyFont="1" applyBorder="1" applyAlignment="1">
      <alignment/>
    </xf>
    <xf numFmtId="166" fontId="120" fillId="0" borderId="29" xfId="42" applyNumberFormat="1" applyFont="1" applyBorder="1" applyAlignment="1">
      <alignment/>
    </xf>
    <xf numFmtId="166" fontId="6" fillId="0" borderId="0" xfId="42" applyNumberFormat="1" applyFont="1" applyAlignment="1">
      <alignment/>
    </xf>
    <xf numFmtId="166" fontId="29" fillId="0" borderId="29" xfId="42" applyNumberFormat="1" applyFont="1" applyBorder="1" applyAlignment="1">
      <alignment/>
    </xf>
    <xf numFmtId="43" fontId="2" fillId="0" borderId="0" xfId="42" applyFont="1" applyAlignment="1">
      <alignment/>
    </xf>
    <xf numFmtId="18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22" fillId="0" borderId="0" xfId="42" applyFont="1" applyAlignment="1">
      <alignment/>
    </xf>
    <xf numFmtId="166" fontId="122" fillId="0" borderId="0" xfId="0" applyNumberFormat="1" applyFont="1" applyAlignment="1">
      <alignment/>
    </xf>
    <xf numFmtId="0" fontId="70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com Q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3190875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2733675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_CDKT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I"/>
      <sheetName val="QII"/>
      <sheetName val="QIII"/>
      <sheetName val="QIV"/>
      <sheetName val="~         "/>
    </sheetNames>
    <sheetDataSet>
      <sheetData sheetId="1">
        <row r="58">
          <cell r="J58">
            <v>252188382432</v>
          </cell>
        </row>
        <row r="75">
          <cell r="C75">
            <v>457184755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95">
      <selection activeCell="D11" sqref="D11:E113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5.09765625" style="0" bestFit="1" customWidth="1"/>
    <col min="7" max="7" width="14.69921875" style="0" bestFit="1" customWidth="1"/>
  </cols>
  <sheetData>
    <row r="1" spans="1:6" ht="16.5" customHeight="1">
      <c r="A1" s="164"/>
      <c r="B1" s="81"/>
      <c r="C1" s="81"/>
      <c r="D1" s="324" t="s">
        <v>394</v>
      </c>
      <c r="E1" s="324"/>
      <c r="F1" s="3"/>
    </row>
    <row r="2" spans="1:6" ht="16.5" customHeight="1">
      <c r="A2" s="175"/>
      <c r="B2" s="81"/>
      <c r="C2" s="81"/>
      <c r="D2" s="325" t="s">
        <v>395</v>
      </c>
      <c r="E2" s="325"/>
      <c r="F2" s="3"/>
    </row>
    <row r="3" spans="1:6" ht="16.5" customHeight="1">
      <c r="A3" s="175"/>
      <c r="B3" s="176"/>
      <c r="C3" s="176"/>
      <c r="D3" s="326" t="s">
        <v>396</v>
      </c>
      <c r="E3" s="326"/>
      <c r="F3" s="3"/>
    </row>
    <row r="4" spans="1:6" ht="15" customHeight="1">
      <c r="A4" s="178"/>
      <c r="B4" s="176"/>
      <c r="C4" s="176"/>
      <c r="D4" s="179"/>
      <c r="E4" s="180"/>
      <c r="F4" s="3"/>
    </row>
    <row r="5" spans="1:6" ht="24.75" customHeight="1">
      <c r="A5" s="327" t="s">
        <v>397</v>
      </c>
      <c r="B5" s="327"/>
      <c r="C5" s="327"/>
      <c r="D5" s="327"/>
      <c r="E5" s="327"/>
      <c r="F5" s="3"/>
    </row>
    <row r="6" spans="1:6" ht="17.25" customHeight="1">
      <c r="A6" s="328" t="s">
        <v>764</v>
      </c>
      <c r="B6" s="328"/>
      <c r="C6" s="328"/>
      <c r="D6" s="328"/>
      <c r="E6" s="328"/>
      <c r="F6" s="3"/>
    </row>
    <row r="7" spans="1:6" ht="12.75" customHeight="1">
      <c r="A7" s="82"/>
      <c r="B7" s="82"/>
      <c r="C7" s="82"/>
      <c r="D7" s="82"/>
      <c r="E7" s="82"/>
      <c r="F7" s="3"/>
    </row>
    <row r="8" spans="1:6" ht="15.75" customHeight="1">
      <c r="A8" s="83"/>
      <c r="B8" s="83"/>
      <c r="C8" s="83"/>
      <c r="D8" s="321" t="s">
        <v>188</v>
      </c>
      <c r="E8" s="321"/>
      <c r="F8" s="3"/>
    </row>
    <row r="9" spans="1:6" ht="15.75">
      <c r="A9" s="322" t="s">
        <v>189</v>
      </c>
      <c r="B9" s="84" t="s">
        <v>398</v>
      </c>
      <c r="C9" s="84" t="s">
        <v>305</v>
      </c>
      <c r="D9" s="322" t="s">
        <v>765</v>
      </c>
      <c r="E9" s="322" t="s">
        <v>399</v>
      </c>
      <c r="F9" s="3"/>
    </row>
    <row r="10" spans="1:6" ht="15.75">
      <c r="A10" s="323"/>
      <c r="B10" s="105" t="s">
        <v>400</v>
      </c>
      <c r="C10" s="85" t="s">
        <v>307</v>
      </c>
      <c r="D10" s="323"/>
      <c r="E10" s="323"/>
      <c r="F10" s="3"/>
    </row>
    <row r="11" spans="1:6" ht="18" customHeight="1">
      <c r="A11" s="181" t="s">
        <v>192</v>
      </c>
      <c r="B11" s="182">
        <v>100</v>
      </c>
      <c r="C11" s="89" t="s">
        <v>193</v>
      </c>
      <c r="D11" s="183">
        <v>2318612721734</v>
      </c>
      <c r="E11" s="183">
        <v>2867304225470</v>
      </c>
      <c r="F11" s="3"/>
    </row>
    <row r="12" spans="1:6" ht="15.75" customHeight="1">
      <c r="A12" s="184" t="s">
        <v>194</v>
      </c>
      <c r="B12" s="185">
        <v>110</v>
      </c>
      <c r="C12" s="89" t="s">
        <v>196</v>
      </c>
      <c r="D12" s="93">
        <v>24825771757</v>
      </c>
      <c r="E12" s="93">
        <v>15213088747</v>
      </c>
      <c r="F12" s="3"/>
    </row>
    <row r="13" spans="1:6" ht="15" customHeight="1">
      <c r="A13" s="186" t="s">
        <v>195</v>
      </c>
      <c r="B13" s="88">
        <v>111</v>
      </c>
      <c r="C13" s="89" t="s">
        <v>193</v>
      </c>
      <c r="D13" s="90">
        <v>24825771757</v>
      </c>
      <c r="E13" s="90">
        <v>15213088747</v>
      </c>
      <c r="F13" s="3"/>
    </row>
    <row r="14" spans="1:6" ht="15" customHeight="1" hidden="1">
      <c r="A14" s="186" t="s">
        <v>197</v>
      </c>
      <c r="B14" s="88">
        <v>112</v>
      </c>
      <c r="C14" s="89" t="s">
        <v>193</v>
      </c>
      <c r="D14" s="90">
        <v>0</v>
      </c>
      <c r="E14" s="90">
        <v>0</v>
      </c>
      <c r="F14" s="3"/>
    </row>
    <row r="15" spans="1:6" ht="15.75" customHeight="1">
      <c r="A15" s="184" t="s">
        <v>198</v>
      </c>
      <c r="B15" s="185">
        <v>120</v>
      </c>
      <c r="C15" s="89" t="s">
        <v>199</v>
      </c>
      <c r="D15" s="93">
        <v>36162091166</v>
      </c>
      <c r="E15" s="93">
        <v>174126215439</v>
      </c>
      <c r="F15" s="3"/>
    </row>
    <row r="16" spans="1:6" ht="15" customHeight="1">
      <c r="A16" s="186" t="s">
        <v>200</v>
      </c>
      <c r="B16" s="88">
        <v>121</v>
      </c>
      <c r="C16" s="89" t="s">
        <v>193</v>
      </c>
      <c r="D16" s="90">
        <v>36162091166</v>
      </c>
      <c r="E16" s="90">
        <v>174126215439</v>
      </c>
      <c r="F16" s="3"/>
    </row>
    <row r="17" spans="1:6" ht="15" customHeight="1" hidden="1">
      <c r="A17" s="186" t="s">
        <v>201</v>
      </c>
      <c r="B17" s="88">
        <v>129</v>
      </c>
      <c r="C17" s="89" t="s">
        <v>193</v>
      </c>
      <c r="D17" s="90">
        <v>0</v>
      </c>
      <c r="E17" s="90">
        <v>0</v>
      </c>
      <c r="F17" s="3"/>
    </row>
    <row r="18" spans="1:6" ht="15.75" customHeight="1">
      <c r="A18" s="184" t="s">
        <v>202</v>
      </c>
      <c r="B18" s="185">
        <v>130</v>
      </c>
      <c r="C18" s="89" t="s">
        <v>193</v>
      </c>
      <c r="D18" s="93">
        <v>1097993956579</v>
      </c>
      <c r="E18" s="93">
        <v>1079135920616</v>
      </c>
      <c r="F18" s="3"/>
    </row>
    <row r="19" spans="1:6" ht="15" customHeight="1">
      <c r="A19" s="186" t="s">
        <v>203</v>
      </c>
      <c r="B19" s="88">
        <v>131</v>
      </c>
      <c r="C19" s="89" t="s">
        <v>193</v>
      </c>
      <c r="D19" s="90">
        <v>221621872657</v>
      </c>
      <c r="E19" s="90">
        <v>254982840026</v>
      </c>
      <c r="F19" s="187"/>
    </row>
    <row r="20" spans="1:6" ht="15" customHeight="1">
      <c r="A20" s="186" t="s">
        <v>204</v>
      </c>
      <c r="B20" s="88">
        <v>132</v>
      </c>
      <c r="C20" s="89" t="s">
        <v>193</v>
      </c>
      <c r="D20" s="90">
        <v>771615154626</v>
      </c>
      <c r="E20" s="90">
        <v>714712007525</v>
      </c>
      <c r="F20" s="3"/>
    </row>
    <row r="21" spans="1:6" ht="15" customHeight="1" hidden="1">
      <c r="A21" s="186" t="s">
        <v>205</v>
      </c>
      <c r="B21" s="88">
        <v>133</v>
      </c>
      <c r="C21" s="89" t="s">
        <v>193</v>
      </c>
      <c r="D21" s="90">
        <v>0</v>
      </c>
      <c r="E21" s="90"/>
      <c r="F21" s="3"/>
    </row>
    <row r="22" spans="1:6" ht="15" customHeight="1" hidden="1">
      <c r="A22" s="186" t="s">
        <v>206</v>
      </c>
      <c r="B22" s="88">
        <v>134</v>
      </c>
      <c r="C22" s="89" t="s">
        <v>193</v>
      </c>
      <c r="D22" s="90">
        <v>0</v>
      </c>
      <c r="E22" s="90"/>
      <c r="F22" s="3"/>
    </row>
    <row r="23" spans="1:6" ht="15" customHeight="1">
      <c r="A23" s="186" t="s">
        <v>207</v>
      </c>
      <c r="B23" s="88">
        <v>135</v>
      </c>
      <c r="C23" s="89" t="s">
        <v>208</v>
      </c>
      <c r="D23" s="90">
        <v>131608426111</v>
      </c>
      <c r="E23" s="90">
        <v>127918245062</v>
      </c>
      <c r="F23" s="168"/>
    </row>
    <row r="24" spans="1:6" ht="15" customHeight="1">
      <c r="A24" s="186" t="s">
        <v>209</v>
      </c>
      <c r="B24" s="88">
        <v>139</v>
      </c>
      <c r="C24" s="89" t="s">
        <v>193</v>
      </c>
      <c r="D24" s="90">
        <v>-26851496815</v>
      </c>
      <c r="E24" s="90">
        <v>-18477171997</v>
      </c>
      <c r="F24" s="3"/>
    </row>
    <row r="25" spans="1:6" ht="15.75" customHeight="1">
      <c r="A25" s="184" t="s">
        <v>210</v>
      </c>
      <c r="B25" s="185">
        <v>140</v>
      </c>
      <c r="C25" s="89" t="s">
        <v>193</v>
      </c>
      <c r="D25" s="93">
        <v>601176450415</v>
      </c>
      <c r="E25" s="93">
        <v>1053979254239</v>
      </c>
      <c r="F25" s="3"/>
    </row>
    <row r="26" spans="1:6" ht="15" customHeight="1">
      <c r="A26" s="186" t="s">
        <v>211</v>
      </c>
      <c r="B26" s="88">
        <v>141</v>
      </c>
      <c r="C26" s="89" t="s">
        <v>212</v>
      </c>
      <c r="D26" s="90">
        <v>601176450415</v>
      </c>
      <c r="E26" s="90">
        <v>1053979254239</v>
      </c>
      <c r="F26" s="3"/>
    </row>
    <row r="27" spans="1:6" ht="15" customHeight="1" hidden="1">
      <c r="A27" s="186" t="s">
        <v>213</v>
      </c>
      <c r="B27" s="88">
        <v>149</v>
      </c>
      <c r="C27" s="89" t="s">
        <v>193</v>
      </c>
      <c r="D27" s="90">
        <v>0</v>
      </c>
      <c r="E27" s="90">
        <v>0</v>
      </c>
      <c r="F27" s="3"/>
    </row>
    <row r="28" spans="1:6" ht="15.75" customHeight="1">
      <c r="A28" s="184" t="s">
        <v>214</v>
      </c>
      <c r="B28" s="185">
        <v>150</v>
      </c>
      <c r="C28" s="89" t="s">
        <v>193</v>
      </c>
      <c r="D28" s="93">
        <v>558454451817</v>
      </c>
      <c r="E28" s="93">
        <v>544849746429</v>
      </c>
      <c r="F28" s="3"/>
    </row>
    <row r="29" spans="1:6" ht="15" customHeight="1">
      <c r="A29" s="186" t="s">
        <v>215</v>
      </c>
      <c r="B29" s="88">
        <v>151</v>
      </c>
      <c r="C29" s="89" t="s">
        <v>193</v>
      </c>
      <c r="D29" s="90">
        <v>1385036849</v>
      </c>
      <c r="E29" s="90">
        <v>462439321</v>
      </c>
      <c r="F29" s="3"/>
    </row>
    <row r="30" spans="1:6" ht="15" customHeight="1">
      <c r="A30" s="186" t="s">
        <v>216</v>
      </c>
      <c r="B30" s="88">
        <v>152</v>
      </c>
      <c r="C30" s="89" t="s">
        <v>193</v>
      </c>
      <c r="D30" s="90">
        <v>520337446</v>
      </c>
      <c r="E30" s="90">
        <v>1055344766</v>
      </c>
      <c r="F30" s="3"/>
    </row>
    <row r="31" spans="1:6" ht="15" customHeight="1">
      <c r="A31" s="186" t="s">
        <v>217</v>
      </c>
      <c r="B31" s="88">
        <v>154</v>
      </c>
      <c r="C31" s="89" t="s">
        <v>218</v>
      </c>
      <c r="D31" s="90">
        <v>1573152913</v>
      </c>
      <c r="E31" s="90">
        <v>614578052</v>
      </c>
      <c r="F31" s="168">
        <f>+D31-1573152913</f>
        <v>0</v>
      </c>
    </row>
    <row r="32" spans="1:6" ht="15" customHeight="1" hidden="1">
      <c r="A32" s="186" t="s">
        <v>219</v>
      </c>
      <c r="B32" s="88">
        <v>157</v>
      </c>
      <c r="C32" s="89" t="s">
        <v>193</v>
      </c>
      <c r="D32" s="90">
        <v>0</v>
      </c>
      <c r="E32" s="90"/>
      <c r="F32" s="3"/>
    </row>
    <row r="33" spans="1:6" ht="15" customHeight="1">
      <c r="A33" s="186" t="s">
        <v>220</v>
      </c>
      <c r="B33" s="88">
        <v>158</v>
      </c>
      <c r="C33" s="89" t="s">
        <v>193</v>
      </c>
      <c r="D33" s="90">
        <v>554975924609</v>
      </c>
      <c r="E33" s="90">
        <v>542717384290</v>
      </c>
      <c r="F33" s="3"/>
    </row>
    <row r="34" spans="1:6" ht="18" customHeight="1">
      <c r="A34" s="181" t="s">
        <v>221</v>
      </c>
      <c r="B34" s="182">
        <v>200</v>
      </c>
      <c r="C34" s="89" t="s">
        <v>193</v>
      </c>
      <c r="D34" s="183">
        <v>2953407379078</v>
      </c>
      <c r="E34" s="183">
        <v>2278038888076</v>
      </c>
      <c r="F34" s="3"/>
    </row>
    <row r="35" spans="1:6" ht="15.75" customHeight="1" hidden="1">
      <c r="A35" s="184" t="s">
        <v>222</v>
      </c>
      <c r="B35" s="185">
        <v>210</v>
      </c>
      <c r="C35" s="89" t="s">
        <v>193</v>
      </c>
      <c r="D35" s="93">
        <v>0</v>
      </c>
      <c r="E35" s="93">
        <v>0</v>
      </c>
      <c r="F35" s="3"/>
    </row>
    <row r="36" spans="1:6" ht="15" customHeight="1" hidden="1">
      <c r="A36" s="184" t="s">
        <v>223</v>
      </c>
      <c r="B36" s="88">
        <v>211</v>
      </c>
      <c r="C36" s="89" t="s">
        <v>193</v>
      </c>
      <c r="D36" s="93"/>
      <c r="E36" s="93"/>
      <c r="F36" s="3"/>
    </row>
    <row r="37" spans="1:6" ht="15" customHeight="1" hidden="1">
      <c r="A37" s="184" t="s">
        <v>224</v>
      </c>
      <c r="B37" s="88">
        <v>212</v>
      </c>
      <c r="C37" s="89" t="s">
        <v>193</v>
      </c>
      <c r="D37" s="93"/>
      <c r="E37" s="93"/>
      <c r="F37" s="3"/>
    </row>
    <row r="38" spans="1:6" ht="15" customHeight="1" hidden="1">
      <c r="A38" s="184" t="s">
        <v>225</v>
      </c>
      <c r="B38" s="88">
        <v>213</v>
      </c>
      <c r="C38" s="89" t="s">
        <v>226</v>
      </c>
      <c r="D38" s="93"/>
      <c r="E38" s="93"/>
      <c r="F38" s="3"/>
    </row>
    <row r="39" spans="1:6" ht="15" customHeight="1" hidden="1">
      <c r="A39" s="184" t="s">
        <v>227</v>
      </c>
      <c r="B39" s="88">
        <v>218</v>
      </c>
      <c r="C39" s="89" t="s">
        <v>228</v>
      </c>
      <c r="D39" s="93"/>
      <c r="E39" s="93"/>
      <c r="F39" s="3"/>
    </row>
    <row r="40" spans="1:6" ht="15" customHeight="1" hidden="1">
      <c r="A40" s="184" t="s">
        <v>229</v>
      </c>
      <c r="B40" s="88">
        <v>219</v>
      </c>
      <c r="C40" s="89" t="s">
        <v>193</v>
      </c>
      <c r="D40" s="93"/>
      <c r="E40" s="93"/>
      <c r="F40" s="3"/>
    </row>
    <row r="41" spans="1:6" ht="15.75" customHeight="1">
      <c r="A41" s="184" t="s">
        <v>230</v>
      </c>
      <c r="B41" s="185">
        <v>220</v>
      </c>
      <c r="C41" s="89" t="s">
        <v>193</v>
      </c>
      <c r="D41" s="93">
        <v>1977090674987</v>
      </c>
      <c r="E41" s="93">
        <v>1471538636423</v>
      </c>
      <c r="F41" s="3"/>
    </row>
    <row r="42" spans="1:6" ht="15" customHeight="1">
      <c r="A42" s="186" t="s">
        <v>231</v>
      </c>
      <c r="B42" s="88">
        <v>221</v>
      </c>
      <c r="C42" s="89" t="s">
        <v>232</v>
      </c>
      <c r="D42" s="90">
        <v>264578775213</v>
      </c>
      <c r="E42" s="90">
        <v>320340800905</v>
      </c>
      <c r="F42" s="3"/>
    </row>
    <row r="43" spans="1:6" ht="15" customHeight="1">
      <c r="A43" s="186" t="s">
        <v>233</v>
      </c>
      <c r="B43" s="88">
        <v>222</v>
      </c>
      <c r="C43" s="89" t="s">
        <v>193</v>
      </c>
      <c r="D43" s="90">
        <v>470694552738</v>
      </c>
      <c r="E43" s="90">
        <v>497191015477</v>
      </c>
      <c r="F43" s="3"/>
    </row>
    <row r="44" spans="1:6" ht="15" customHeight="1">
      <c r="A44" s="186" t="s">
        <v>234</v>
      </c>
      <c r="B44" s="88">
        <v>223</v>
      </c>
      <c r="C44" s="89" t="s">
        <v>193</v>
      </c>
      <c r="D44" s="90">
        <v>-206115777525</v>
      </c>
      <c r="E44" s="90">
        <v>-176850214572</v>
      </c>
      <c r="F44" s="3"/>
    </row>
    <row r="45" spans="1:6" ht="15" customHeight="1" hidden="1">
      <c r="A45" s="186" t="s">
        <v>235</v>
      </c>
      <c r="B45" s="88">
        <v>224</v>
      </c>
      <c r="C45" s="89" t="s">
        <v>236</v>
      </c>
      <c r="D45" s="90"/>
      <c r="E45" s="90"/>
      <c r="F45" s="3"/>
    </row>
    <row r="46" spans="1:6" ht="15" customHeight="1" hidden="1">
      <c r="A46" s="186" t="s">
        <v>233</v>
      </c>
      <c r="B46" s="88">
        <v>225</v>
      </c>
      <c r="C46" s="89" t="s">
        <v>193</v>
      </c>
      <c r="D46" s="90"/>
      <c r="E46" s="90"/>
      <c r="F46" s="3"/>
    </row>
    <row r="47" spans="1:6" ht="15" customHeight="1" hidden="1">
      <c r="A47" s="186" t="s">
        <v>234</v>
      </c>
      <c r="B47" s="88">
        <v>226</v>
      </c>
      <c r="C47" s="89" t="s">
        <v>193</v>
      </c>
      <c r="D47" s="90"/>
      <c r="E47" s="90"/>
      <c r="F47" s="3"/>
    </row>
    <row r="48" spans="1:6" ht="15" customHeight="1">
      <c r="A48" s="186" t="s">
        <v>237</v>
      </c>
      <c r="B48" s="88">
        <v>227</v>
      </c>
      <c r="C48" s="89" t="s">
        <v>238</v>
      </c>
      <c r="D48" s="90">
        <v>36047803994</v>
      </c>
      <c r="E48" s="90">
        <v>36501456871</v>
      </c>
      <c r="F48" s="3"/>
    </row>
    <row r="49" spans="1:6" ht="15" customHeight="1">
      <c r="A49" s="186" t="s">
        <v>233</v>
      </c>
      <c r="B49" s="88">
        <v>228</v>
      </c>
      <c r="C49" s="89" t="s">
        <v>193</v>
      </c>
      <c r="D49" s="90">
        <v>39159180858</v>
      </c>
      <c r="E49" s="90">
        <v>39159180858</v>
      </c>
      <c r="F49" s="3"/>
    </row>
    <row r="50" spans="1:6" ht="15" customHeight="1">
      <c r="A50" s="186" t="s">
        <v>234</v>
      </c>
      <c r="B50" s="88">
        <v>229</v>
      </c>
      <c r="C50" s="89" t="s">
        <v>193</v>
      </c>
      <c r="D50" s="90">
        <v>-3111376864</v>
      </c>
      <c r="E50" s="90">
        <v>-2657723987</v>
      </c>
      <c r="F50" s="3"/>
    </row>
    <row r="51" spans="1:6" ht="15" customHeight="1">
      <c r="A51" s="186" t="s">
        <v>401</v>
      </c>
      <c r="B51" s="94">
        <v>230</v>
      </c>
      <c r="C51" s="89" t="s">
        <v>402</v>
      </c>
      <c r="D51" s="90">
        <v>1676464095780</v>
      </c>
      <c r="E51" s="90">
        <v>1114696378647</v>
      </c>
      <c r="F51" s="3"/>
    </row>
    <row r="52" spans="1:6" ht="15.75" customHeight="1" hidden="1">
      <c r="A52" s="184" t="s">
        <v>239</v>
      </c>
      <c r="B52" s="185">
        <v>240</v>
      </c>
      <c r="C52" s="89" t="s">
        <v>240</v>
      </c>
      <c r="D52" s="93">
        <v>0</v>
      </c>
      <c r="E52" s="93">
        <v>0</v>
      </c>
      <c r="F52" s="3"/>
    </row>
    <row r="53" spans="1:6" ht="15" customHeight="1" hidden="1">
      <c r="A53" s="184" t="s">
        <v>233</v>
      </c>
      <c r="B53" s="88">
        <v>241</v>
      </c>
      <c r="C53" s="89" t="s">
        <v>193</v>
      </c>
      <c r="D53" s="93"/>
      <c r="E53" s="93"/>
      <c r="F53" s="3"/>
    </row>
    <row r="54" spans="1:6" ht="15" customHeight="1" hidden="1">
      <c r="A54" s="184" t="s">
        <v>234</v>
      </c>
      <c r="B54" s="88">
        <v>242</v>
      </c>
      <c r="C54" s="89" t="s">
        <v>193</v>
      </c>
      <c r="D54" s="93"/>
      <c r="E54" s="93"/>
      <c r="F54" s="3"/>
    </row>
    <row r="55" spans="1:6" ht="15.75" customHeight="1">
      <c r="A55" s="184" t="s">
        <v>241</v>
      </c>
      <c r="B55" s="185">
        <v>250</v>
      </c>
      <c r="C55" s="89" t="s">
        <v>193</v>
      </c>
      <c r="D55" s="93">
        <v>636191615229</v>
      </c>
      <c r="E55" s="93">
        <v>456926100845</v>
      </c>
      <c r="F55" s="3"/>
    </row>
    <row r="56" spans="1:6" ht="15" customHeight="1" hidden="1">
      <c r="A56" s="186" t="s">
        <v>243</v>
      </c>
      <c r="B56" s="88">
        <v>251</v>
      </c>
      <c r="C56" s="89" t="s">
        <v>193</v>
      </c>
      <c r="D56" s="90">
        <v>0</v>
      </c>
      <c r="E56" s="90">
        <v>0</v>
      </c>
      <c r="F56" s="3"/>
    </row>
    <row r="57" spans="1:6" ht="15" customHeight="1">
      <c r="A57" s="186" t="s">
        <v>244</v>
      </c>
      <c r="B57" s="88">
        <v>252</v>
      </c>
      <c r="C57" s="89" t="s">
        <v>193</v>
      </c>
      <c r="D57" s="90">
        <v>430573972797</v>
      </c>
      <c r="E57" s="90">
        <v>433999664845</v>
      </c>
      <c r="F57" s="3"/>
    </row>
    <row r="58" spans="1:6" ht="15" customHeight="1">
      <c r="A58" s="186" t="s">
        <v>245</v>
      </c>
      <c r="B58" s="88">
        <v>258</v>
      </c>
      <c r="C58" s="89" t="s">
        <v>242</v>
      </c>
      <c r="D58" s="90">
        <v>251738382432</v>
      </c>
      <c r="E58" s="90">
        <v>66315876000</v>
      </c>
      <c r="F58" s="3"/>
    </row>
    <row r="59" spans="1:6" ht="15" customHeight="1">
      <c r="A59" s="186" t="s">
        <v>246</v>
      </c>
      <c r="B59" s="88">
        <v>259</v>
      </c>
      <c r="C59" s="89" t="s">
        <v>193</v>
      </c>
      <c r="D59" s="90">
        <v>-46120740000</v>
      </c>
      <c r="E59" s="90">
        <v>-43389440000</v>
      </c>
      <c r="F59" s="3"/>
    </row>
    <row r="60" spans="1:6" ht="15.75" customHeight="1">
      <c r="A60" s="184" t="s">
        <v>247</v>
      </c>
      <c r="B60" s="185">
        <v>260</v>
      </c>
      <c r="C60" s="89" t="s">
        <v>193</v>
      </c>
      <c r="D60" s="93">
        <v>236259312960</v>
      </c>
      <c r="E60" s="93">
        <v>349574150808</v>
      </c>
      <c r="F60" s="3"/>
    </row>
    <row r="61" spans="1:6" ht="15" customHeight="1">
      <c r="A61" s="186" t="s">
        <v>248</v>
      </c>
      <c r="B61" s="88">
        <v>261</v>
      </c>
      <c r="C61" s="89" t="s">
        <v>249</v>
      </c>
      <c r="D61" s="90">
        <v>129370130540</v>
      </c>
      <c r="E61" s="90">
        <v>124662434277</v>
      </c>
      <c r="F61" s="3"/>
    </row>
    <row r="62" spans="1:6" ht="15" customHeight="1">
      <c r="A62" s="186" t="s">
        <v>250</v>
      </c>
      <c r="B62" s="188">
        <v>262</v>
      </c>
      <c r="C62" s="189" t="s">
        <v>251</v>
      </c>
      <c r="D62" s="190">
        <v>568082420</v>
      </c>
      <c r="E62" s="190">
        <v>659495397</v>
      </c>
      <c r="F62" s="3"/>
    </row>
    <row r="63" spans="1:6" ht="15" customHeight="1">
      <c r="A63" s="186" t="s">
        <v>252</v>
      </c>
      <c r="B63" s="188">
        <v>268</v>
      </c>
      <c r="C63" s="189" t="s">
        <v>193</v>
      </c>
      <c r="D63" s="190">
        <v>106321100000</v>
      </c>
      <c r="E63" s="190">
        <v>111321100000</v>
      </c>
      <c r="F63" s="3"/>
    </row>
    <row r="64" spans="1:6" ht="15" customHeight="1">
      <c r="A64" s="184" t="s">
        <v>763</v>
      </c>
      <c r="B64" s="188">
        <v>269</v>
      </c>
      <c r="C64" s="189" t="s">
        <v>258</v>
      </c>
      <c r="D64" s="191">
        <v>103865775902</v>
      </c>
      <c r="E64" s="191">
        <v>112931121134</v>
      </c>
      <c r="F64" s="55"/>
    </row>
    <row r="65" spans="1:6" ht="21.75" customHeight="1">
      <c r="A65" s="95" t="s">
        <v>253</v>
      </c>
      <c r="B65" s="96">
        <v>270</v>
      </c>
      <c r="C65" s="97"/>
      <c r="D65" s="98">
        <v>5272020100812</v>
      </c>
      <c r="E65" s="98">
        <v>5145343113546</v>
      </c>
      <c r="F65" s="55">
        <f>+D65-D113</f>
        <v>0</v>
      </c>
    </row>
    <row r="66" spans="1:6" ht="15" customHeight="1">
      <c r="A66" s="99"/>
      <c r="B66" s="100"/>
      <c r="C66" s="101"/>
      <c r="D66" s="102"/>
      <c r="E66" s="102"/>
      <c r="F66" s="3"/>
    </row>
    <row r="67" spans="1:6" ht="60" customHeight="1">
      <c r="A67" s="99"/>
      <c r="B67" s="100"/>
      <c r="C67" s="101"/>
      <c r="D67" s="102"/>
      <c r="E67" s="102"/>
      <c r="F67" s="3"/>
    </row>
    <row r="68" spans="1:6" ht="15" customHeight="1">
      <c r="A68" s="99"/>
      <c r="B68" s="100"/>
      <c r="C68" s="101"/>
      <c r="D68" s="102"/>
      <c r="E68" s="102"/>
      <c r="F68" s="3"/>
    </row>
    <row r="69" spans="1:6" ht="15.75">
      <c r="A69" s="322" t="s">
        <v>254</v>
      </c>
      <c r="B69" s="84" t="s">
        <v>398</v>
      </c>
      <c r="C69" s="84" t="s">
        <v>305</v>
      </c>
      <c r="D69" s="322" t="s">
        <v>751</v>
      </c>
      <c r="E69" s="322" t="s">
        <v>399</v>
      </c>
      <c r="F69" s="3"/>
    </row>
    <row r="70" spans="1:6" ht="15.75">
      <c r="A70" s="323"/>
      <c r="B70" s="105" t="s">
        <v>400</v>
      </c>
      <c r="C70" s="85" t="s">
        <v>307</v>
      </c>
      <c r="D70" s="323"/>
      <c r="E70" s="323"/>
      <c r="F70" s="3"/>
    </row>
    <row r="71" spans="1:6" ht="18" customHeight="1">
      <c r="A71" s="181" t="s">
        <v>255</v>
      </c>
      <c r="B71" s="182">
        <v>300</v>
      </c>
      <c r="C71" s="88" t="s">
        <v>193</v>
      </c>
      <c r="D71" s="183">
        <v>5129803511299</v>
      </c>
      <c r="E71" s="183">
        <v>4948626766888</v>
      </c>
      <c r="F71" s="3"/>
    </row>
    <row r="72" spans="1:6" ht="15.75" customHeight="1">
      <c r="A72" s="184" t="s">
        <v>256</v>
      </c>
      <c r="B72" s="185">
        <v>310</v>
      </c>
      <c r="C72" s="89" t="s">
        <v>193</v>
      </c>
      <c r="D72" s="93">
        <v>2267593878275</v>
      </c>
      <c r="E72" s="93">
        <v>2647688193252</v>
      </c>
      <c r="F72" s="3"/>
    </row>
    <row r="73" spans="1:6" ht="15" customHeight="1">
      <c r="A73" s="87" t="s">
        <v>257</v>
      </c>
      <c r="B73" s="88">
        <v>311</v>
      </c>
      <c r="C73" s="89" t="s">
        <v>258</v>
      </c>
      <c r="D73" s="90">
        <v>645686025165</v>
      </c>
      <c r="E73" s="90">
        <v>1015512245695</v>
      </c>
      <c r="F73" s="3"/>
    </row>
    <row r="74" spans="1:6" ht="15" customHeight="1">
      <c r="A74" s="87" t="s">
        <v>259</v>
      </c>
      <c r="B74" s="88">
        <v>312</v>
      </c>
      <c r="C74" s="89" t="s">
        <v>193</v>
      </c>
      <c r="D74" s="90">
        <v>149406091134</v>
      </c>
      <c r="E74" s="90">
        <v>131400824872</v>
      </c>
      <c r="F74" s="3"/>
    </row>
    <row r="75" spans="1:6" ht="15" customHeight="1">
      <c r="A75" s="87" t="s">
        <v>260</v>
      </c>
      <c r="B75" s="88">
        <v>313</v>
      </c>
      <c r="C75" s="89" t="s">
        <v>193</v>
      </c>
      <c r="D75" s="90">
        <v>860204149728</v>
      </c>
      <c r="E75" s="90">
        <v>1206727300771</v>
      </c>
      <c r="F75" s="3"/>
    </row>
    <row r="76" spans="1:6" ht="15" customHeight="1">
      <c r="A76" s="87" t="s">
        <v>261</v>
      </c>
      <c r="B76" s="88">
        <v>314</v>
      </c>
      <c r="C76" s="89" t="s">
        <v>262</v>
      </c>
      <c r="D76" s="90">
        <v>76060257750</v>
      </c>
      <c r="E76" s="90">
        <v>40238535884</v>
      </c>
      <c r="F76" s="3"/>
    </row>
    <row r="77" spans="1:6" ht="15" customHeight="1">
      <c r="A77" s="87" t="s">
        <v>263</v>
      </c>
      <c r="B77" s="88">
        <v>315</v>
      </c>
      <c r="C77" s="89" t="s">
        <v>193</v>
      </c>
      <c r="D77" s="90">
        <v>10493722122</v>
      </c>
      <c r="E77" s="90">
        <v>14209980686</v>
      </c>
      <c r="F77" s="3"/>
    </row>
    <row r="78" spans="1:6" ht="15" customHeight="1">
      <c r="A78" s="87" t="s">
        <v>264</v>
      </c>
      <c r="B78" s="88">
        <v>316</v>
      </c>
      <c r="C78" s="89" t="s">
        <v>265</v>
      </c>
      <c r="D78" s="90">
        <v>438840368664</v>
      </c>
      <c r="E78" s="90">
        <v>197291705273</v>
      </c>
      <c r="F78" s="3"/>
    </row>
    <row r="79" spans="1:6" ht="15" customHeight="1" hidden="1">
      <c r="A79" s="87" t="s">
        <v>266</v>
      </c>
      <c r="B79" s="88">
        <v>317</v>
      </c>
      <c r="C79" s="89" t="s">
        <v>193</v>
      </c>
      <c r="D79" s="90">
        <v>0</v>
      </c>
      <c r="E79" s="90"/>
      <c r="F79" s="3"/>
    </row>
    <row r="80" spans="1:6" ht="15" customHeight="1" hidden="1">
      <c r="A80" s="87" t="s">
        <v>267</v>
      </c>
      <c r="B80" s="88">
        <v>318</v>
      </c>
      <c r="C80" s="89" t="s">
        <v>193</v>
      </c>
      <c r="D80" s="90">
        <v>0</v>
      </c>
      <c r="E80" s="90"/>
      <c r="F80" s="3"/>
    </row>
    <row r="81" spans="1:6" ht="15" customHeight="1">
      <c r="A81" s="87" t="s">
        <v>268</v>
      </c>
      <c r="B81" s="88">
        <v>319</v>
      </c>
      <c r="C81" s="89" t="s">
        <v>269</v>
      </c>
      <c r="D81" s="90">
        <v>84855910191</v>
      </c>
      <c r="E81" s="90">
        <v>39975546550</v>
      </c>
      <c r="F81" s="3"/>
    </row>
    <row r="82" spans="1:6" ht="15" customHeight="1" hidden="1">
      <c r="A82" s="87" t="s">
        <v>270</v>
      </c>
      <c r="B82" s="88">
        <v>320</v>
      </c>
      <c r="C82" s="89" t="s">
        <v>193</v>
      </c>
      <c r="D82" s="90">
        <v>0</v>
      </c>
      <c r="E82" s="90"/>
      <c r="F82" s="3"/>
    </row>
    <row r="83" spans="1:6" ht="15" customHeight="1">
      <c r="A83" s="87" t="s">
        <v>271</v>
      </c>
      <c r="B83" s="88">
        <v>323</v>
      </c>
      <c r="C83" s="89" t="s">
        <v>193</v>
      </c>
      <c r="D83" s="90">
        <v>2047353521</v>
      </c>
      <c r="E83" s="90">
        <v>2332053521</v>
      </c>
      <c r="F83" s="3"/>
    </row>
    <row r="84" spans="1:6" ht="15" customHeight="1" hidden="1">
      <c r="A84" s="87" t="s">
        <v>272</v>
      </c>
      <c r="B84" s="88">
        <v>327</v>
      </c>
      <c r="C84" s="89" t="s">
        <v>193</v>
      </c>
      <c r="D84" s="190"/>
      <c r="E84" s="190"/>
      <c r="F84" s="3"/>
    </row>
    <row r="85" spans="1:6" ht="15.75" customHeight="1">
      <c r="A85" s="184" t="s">
        <v>273</v>
      </c>
      <c r="B85" s="185">
        <v>330</v>
      </c>
      <c r="C85" s="89" t="s">
        <v>193</v>
      </c>
      <c r="D85" s="93">
        <v>2862209633024</v>
      </c>
      <c r="E85" s="93">
        <v>2300938573636</v>
      </c>
      <c r="F85" s="3"/>
    </row>
    <row r="86" spans="1:6" ht="15" customHeight="1" hidden="1">
      <c r="A86" s="87" t="s">
        <v>274</v>
      </c>
      <c r="B86" s="88">
        <v>331</v>
      </c>
      <c r="C86" s="89" t="s">
        <v>193</v>
      </c>
      <c r="D86" s="190"/>
      <c r="E86" s="190"/>
      <c r="F86" s="3"/>
    </row>
    <row r="87" spans="1:6" ht="15" customHeight="1" hidden="1">
      <c r="A87" s="87" t="s">
        <v>275</v>
      </c>
      <c r="B87" s="88">
        <v>332</v>
      </c>
      <c r="C87" s="89" t="s">
        <v>276</v>
      </c>
      <c r="D87" s="190"/>
      <c r="E87" s="190"/>
      <c r="F87" s="3"/>
    </row>
    <row r="88" spans="1:6" ht="15" customHeight="1">
      <c r="A88" s="87" t="s">
        <v>277</v>
      </c>
      <c r="B88" s="88">
        <v>333</v>
      </c>
      <c r="C88" s="89" t="s">
        <v>193</v>
      </c>
      <c r="D88" s="190">
        <v>332290451370</v>
      </c>
      <c r="E88" s="190">
        <v>198146247615</v>
      </c>
      <c r="F88" s="3"/>
    </row>
    <row r="89" spans="1:6" ht="17.25" customHeight="1">
      <c r="A89" s="87" t="s">
        <v>278</v>
      </c>
      <c r="B89" s="88">
        <v>334</v>
      </c>
      <c r="C89" s="89" t="s">
        <v>279</v>
      </c>
      <c r="D89" s="90">
        <v>2479796277392</v>
      </c>
      <c r="E89" s="90">
        <v>2102538868826</v>
      </c>
      <c r="F89" s="3"/>
    </row>
    <row r="90" spans="1:6" ht="15" customHeight="1" hidden="1">
      <c r="A90" s="87" t="s">
        <v>280</v>
      </c>
      <c r="B90" s="88">
        <v>335</v>
      </c>
      <c r="C90" s="89" t="s">
        <v>251</v>
      </c>
      <c r="D90" s="90">
        <v>0</v>
      </c>
      <c r="E90" s="90"/>
      <c r="F90" s="3"/>
    </row>
    <row r="91" spans="1:6" ht="15" customHeight="1">
      <c r="A91" s="87" t="s">
        <v>281</v>
      </c>
      <c r="B91" s="88">
        <v>336</v>
      </c>
      <c r="C91" s="89" t="s">
        <v>193</v>
      </c>
      <c r="D91" s="90">
        <v>253457195</v>
      </c>
      <c r="E91" s="90">
        <v>253457195</v>
      </c>
      <c r="F91" s="3"/>
    </row>
    <row r="92" spans="1:6" ht="15" customHeight="1" hidden="1">
      <c r="A92" s="87" t="s">
        <v>282</v>
      </c>
      <c r="B92" s="88">
        <v>337</v>
      </c>
      <c r="C92" s="89" t="s">
        <v>193</v>
      </c>
      <c r="D92" s="90">
        <v>0</v>
      </c>
      <c r="E92" s="90"/>
      <c r="F92" s="3"/>
    </row>
    <row r="93" spans="1:6" ht="15" customHeight="1">
      <c r="A93" s="87" t="s">
        <v>283</v>
      </c>
      <c r="B93" s="88">
        <v>338</v>
      </c>
      <c r="C93" s="89" t="s">
        <v>193</v>
      </c>
      <c r="D93" s="90">
        <v>49869447067</v>
      </c>
      <c r="E93" s="90">
        <v>0</v>
      </c>
      <c r="F93" s="3"/>
    </row>
    <row r="94" spans="1:6" ht="15" customHeight="1" hidden="1">
      <c r="A94" s="87" t="s">
        <v>284</v>
      </c>
      <c r="B94" s="88">
        <v>339</v>
      </c>
      <c r="C94" s="89" t="s">
        <v>193</v>
      </c>
      <c r="D94" s="190"/>
      <c r="E94" s="190"/>
      <c r="F94" s="3"/>
    </row>
    <row r="95" spans="1:6" ht="18" customHeight="1">
      <c r="A95" s="192" t="s">
        <v>285</v>
      </c>
      <c r="B95" s="182">
        <v>400</v>
      </c>
      <c r="C95" s="89" t="s">
        <v>286</v>
      </c>
      <c r="D95" s="183">
        <v>128979057865</v>
      </c>
      <c r="E95" s="183">
        <v>186266161451</v>
      </c>
      <c r="F95" s="3"/>
    </row>
    <row r="96" spans="1:6" ht="15.75" customHeight="1">
      <c r="A96" s="184" t="s">
        <v>287</v>
      </c>
      <c r="B96" s="185">
        <v>410</v>
      </c>
      <c r="C96" s="89" t="s">
        <v>193</v>
      </c>
      <c r="D96" s="93">
        <v>128979057865</v>
      </c>
      <c r="E96" s="93">
        <v>186266161451</v>
      </c>
      <c r="F96" s="168">
        <f>+D96-136489345881</f>
        <v>-7510288016</v>
      </c>
    </row>
    <row r="97" spans="1:6" ht="15" customHeight="1">
      <c r="A97" s="87" t="s">
        <v>288</v>
      </c>
      <c r="B97" s="88">
        <v>411</v>
      </c>
      <c r="C97" s="89" t="s">
        <v>193</v>
      </c>
      <c r="D97" s="90">
        <v>150000000000</v>
      </c>
      <c r="E97" s="90">
        <v>150000000000</v>
      </c>
      <c r="F97" s="3"/>
    </row>
    <row r="98" spans="1:6" ht="15" customHeight="1" hidden="1">
      <c r="A98" s="87" t="s">
        <v>289</v>
      </c>
      <c r="B98" s="88">
        <v>412</v>
      </c>
      <c r="C98" s="89" t="s">
        <v>193</v>
      </c>
      <c r="D98" s="90">
        <v>0</v>
      </c>
      <c r="E98" s="90">
        <v>0</v>
      </c>
      <c r="F98" s="3"/>
    </row>
    <row r="99" spans="1:6" ht="15" customHeight="1" hidden="1">
      <c r="A99" s="87" t="s">
        <v>290</v>
      </c>
      <c r="B99" s="88">
        <v>413</v>
      </c>
      <c r="C99" s="89" t="s">
        <v>193</v>
      </c>
      <c r="D99" s="90">
        <v>0</v>
      </c>
      <c r="E99" s="90"/>
      <c r="F99" s="3"/>
    </row>
    <row r="100" spans="1:6" ht="15" customHeight="1" hidden="1">
      <c r="A100" s="87" t="s">
        <v>403</v>
      </c>
      <c r="B100" s="88">
        <v>414</v>
      </c>
      <c r="C100" s="89" t="s">
        <v>193</v>
      </c>
      <c r="D100" s="90">
        <v>0</v>
      </c>
      <c r="E100" s="90"/>
      <c r="F100" s="3"/>
    </row>
    <row r="101" spans="1:6" ht="15" customHeight="1" hidden="1">
      <c r="A101" s="87" t="s">
        <v>291</v>
      </c>
      <c r="B101" s="88">
        <v>415</v>
      </c>
      <c r="C101" s="89" t="s">
        <v>193</v>
      </c>
      <c r="D101" s="90">
        <v>0</v>
      </c>
      <c r="E101" s="90"/>
      <c r="F101" s="3"/>
    </row>
    <row r="102" spans="1:6" ht="15" customHeight="1" hidden="1">
      <c r="A102" s="87" t="s">
        <v>292</v>
      </c>
      <c r="B102" s="88">
        <v>416</v>
      </c>
      <c r="C102" s="89" t="s">
        <v>193</v>
      </c>
      <c r="D102" s="90">
        <v>0</v>
      </c>
      <c r="E102" s="90"/>
      <c r="F102" s="3"/>
    </row>
    <row r="103" spans="1:6" ht="15" customHeight="1">
      <c r="A103" s="87" t="s">
        <v>293</v>
      </c>
      <c r="B103" s="88">
        <v>417</v>
      </c>
      <c r="C103" s="89" t="s">
        <v>193</v>
      </c>
      <c r="D103" s="90">
        <v>9428383946</v>
      </c>
      <c r="E103" s="90">
        <v>9428383946</v>
      </c>
      <c r="F103" s="3"/>
    </row>
    <row r="104" spans="1:6" ht="15" customHeight="1">
      <c r="A104" s="87" t="s">
        <v>294</v>
      </c>
      <c r="B104" s="88">
        <v>418</v>
      </c>
      <c r="C104" s="89" t="s">
        <v>193</v>
      </c>
      <c r="D104" s="90">
        <v>19327489489</v>
      </c>
      <c r="E104" s="90">
        <v>19327489489</v>
      </c>
      <c r="F104" s="3"/>
    </row>
    <row r="105" spans="1:6" ht="15" customHeight="1" hidden="1">
      <c r="A105" s="87" t="s">
        <v>295</v>
      </c>
      <c r="B105" s="88">
        <v>419</v>
      </c>
      <c r="C105" s="89" t="s">
        <v>193</v>
      </c>
      <c r="D105" s="90">
        <v>0</v>
      </c>
      <c r="E105" s="90">
        <v>0</v>
      </c>
      <c r="F105" s="3"/>
    </row>
    <row r="106" spans="1:6" ht="15" customHeight="1">
      <c r="A106" s="87" t="s">
        <v>296</v>
      </c>
      <c r="B106" s="88">
        <v>420</v>
      </c>
      <c r="C106" s="89" t="s">
        <v>193</v>
      </c>
      <c r="D106" s="90">
        <v>-49776815570</v>
      </c>
      <c r="E106" s="90">
        <v>7510288016</v>
      </c>
      <c r="F106" s="168"/>
    </row>
    <row r="107" spans="1:6" ht="15" customHeight="1" hidden="1">
      <c r="A107" s="87" t="s">
        <v>297</v>
      </c>
      <c r="B107" s="88">
        <v>421</v>
      </c>
      <c r="C107" s="89" t="s">
        <v>193</v>
      </c>
      <c r="D107" s="190">
        <v>0</v>
      </c>
      <c r="E107" s="190"/>
      <c r="F107" s="3"/>
    </row>
    <row r="108" spans="1:6" ht="15" customHeight="1" hidden="1">
      <c r="A108" s="87" t="s">
        <v>298</v>
      </c>
      <c r="B108" s="88">
        <v>422</v>
      </c>
      <c r="C108" s="89" t="s">
        <v>193</v>
      </c>
      <c r="D108" s="190">
        <v>0</v>
      </c>
      <c r="E108" s="190"/>
      <c r="F108" s="3"/>
    </row>
    <row r="109" spans="1:6" ht="15.75" customHeight="1" hidden="1">
      <c r="A109" s="184" t="s">
        <v>299</v>
      </c>
      <c r="B109" s="185">
        <v>430</v>
      </c>
      <c r="C109" s="89" t="s">
        <v>193</v>
      </c>
      <c r="D109" s="93">
        <v>0</v>
      </c>
      <c r="E109" s="93">
        <v>0</v>
      </c>
      <c r="F109" s="3"/>
    </row>
    <row r="110" spans="1:6" ht="15" customHeight="1" hidden="1">
      <c r="A110" s="87" t="s">
        <v>300</v>
      </c>
      <c r="B110" s="88">
        <v>432</v>
      </c>
      <c r="C110" s="89" t="s">
        <v>301</v>
      </c>
      <c r="D110" s="90">
        <v>0</v>
      </c>
      <c r="E110" s="90">
        <v>0</v>
      </c>
      <c r="F110" s="3"/>
    </row>
    <row r="111" spans="1:6" ht="15" customHeight="1" hidden="1">
      <c r="A111" s="193" t="s">
        <v>302</v>
      </c>
      <c r="B111" s="194">
        <v>433</v>
      </c>
      <c r="C111" s="132" t="s">
        <v>193</v>
      </c>
      <c r="D111" s="125">
        <v>0</v>
      </c>
      <c r="E111" s="125">
        <v>0</v>
      </c>
      <c r="F111" s="3"/>
    </row>
    <row r="112" spans="1:7" ht="15.75" customHeight="1">
      <c r="A112" s="192" t="s">
        <v>718</v>
      </c>
      <c r="B112" s="88">
        <v>430</v>
      </c>
      <c r="C112" s="132">
        <v>430</v>
      </c>
      <c r="D112" s="294">
        <v>13237531648</v>
      </c>
      <c r="E112" s="183">
        <v>10450185207</v>
      </c>
      <c r="F112" s="3"/>
      <c r="G112" s="304">
        <f>+D113-D65</f>
        <v>0</v>
      </c>
    </row>
    <row r="113" spans="1:7" ht="21.75" customHeight="1">
      <c r="A113" s="95" t="s">
        <v>303</v>
      </c>
      <c r="B113" s="96">
        <v>440</v>
      </c>
      <c r="C113" s="97"/>
      <c r="D113" s="195">
        <v>5272020100812</v>
      </c>
      <c r="E113" s="195">
        <v>5145343113546</v>
      </c>
      <c r="F113" s="55">
        <f>+E65-E113</f>
        <v>0</v>
      </c>
      <c r="G113" s="55">
        <f>+D65-D113</f>
        <v>0</v>
      </c>
    </row>
    <row r="114" spans="1:6" ht="15.75" hidden="1">
      <c r="A114" s="101"/>
      <c r="B114" s="100"/>
      <c r="C114" s="101"/>
      <c r="D114" s="104"/>
      <c r="E114" s="104"/>
      <c r="F114" s="3"/>
    </row>
    <row r="115" spans="1:6" ht="24.75" customHeight="1" hidden="1">
      <c r="A115" s="329" t="s">
        <v>404</v>
      </c>
      <c r="B115" s="329"/>
      <c r="C115" s="329"/>
      <c r="D115" s="329"/>
      <c r="E115" s="329"/>
      <c r="F115" s="3"/>
    </row>
    <row r="116" spans="1:6" ht="15.75" hidden="1">
      <c r="A116" s="101"/>
      <c r="B116" s="100"/>
      <c r="C116" s="101"/>
      <c r="D116" s="104"/>
      <c r="E116" s="104"/>
      <c r="F116" s="3"/>
    </row>
    <row r="117" spans="1:6" ht="15.75" hidden="1">
      <c r="A117" s="317" t="s">
        <v>304</v>
      </c>
      <c r="B117" s="318"/>
      <c r="C117" s="84" t="s">
        <v>305</v>
      </c>
      <c r="D117" s="84" t="s">
        <v>306</v>
      </c>
      <c r="E117" s="84" t="s">
        <v>306</v>
      </c>
      <c r="F117" s="3"/>
    </row>
    <row r="118" spans="1:6" ht="15.75" hidden="1">
      <c r="A118" s="319"/>
      <c r="B118" s="320"/>
      <c r="C118" s="85" t="s">
        <v>307</v>
      </c>
      <c r="D118" s="105" t="s">
        <v>308</v>
      </c>
      <c r="E118" s="105" t="s">
        <v>405</v>
      </c>
      <c r="F118" s="3"/>
    </row>
    <row r="119" spans="1:6" ht="15" customHeight="1" hidden="1">
      <c r="A119" s="106" t="s">
        <v>309</v>
      </c>
      <c r="B119" s="107"/>
      <c r="C119" s="196" t="s">
        <v>310</v>
      </c>
      <c r="D119" s="197"/>
      <c r="E119" s="197"/>
      <c r="F119" s="3"/>
    </row>
    <row r="120" spans="1:6" ht="15" customHeight="1" hidden="1">
      <c r="A120" s="108" t="s">
        <v>311</v>
      </c>
      <c r="B120" s="107"/>
      <c r="C120" s="198"/>
      <c r="D120" s="197"/>
      <c r="E120" s="197"/>
      <c r="F120" s="3"/>
    </row>
    <row r="121" spans="1:6" ht="15" customHeight="1" hidden="1">
      <c r="A121" s="108" t="s">
        <v>312</v>
      </c>
      <c r="B121" s="107"/>
      <c r="C121" s="198"/>
      <c r="D121" s="197"/>
      <c r="E121" s="197"/>
      <c r="F121" s="3"/>
    </row>
    <row r="122" spans="1:6" ht="15" customHeight="1" hidden="1">
      <c r="A122" s="108" t="s">
        <v>313</v>
      </c>
      <c r="B122" s="107"/>
      <c r="C122" s="198"/>
      <c r="D122" s="197"/>
      <c r="E122" s="197"/>
      <c r="F122" s="3"/>
    </row>
    <row r="123" spans="1:6" ht="15" customHeight="1" hidden="1">
      <c r="A123" s="108" t="s">
        <v>314</v>
      </c>
      <c r="B123" s="107"/>
      <c r="C123" s="198"/>
      <c r="D123" s="197"/>
      <c r="E123" s="197"/>
      <c r="F123" s="3"/>
    </row>
    <row r="124" spans="1:6" ht="15" customHeight="1" hidden="1">
      <c r="A124" s="109" t="s">
        <v>315</v>
      </c>
      <c r="B124" s="110"/>
      <c r="C124" s="199"/>
      <c r="D124" s="200"/>
      <c r="E124" s="200"/>
      <c r="F124" s="3"/>
    </row>
    <row r="125" spans="1:6" ht="11.25" customHeight="1">
      <c r="A125" s="101"/>
      <c r="B125" s="100"/>
      <c r="C125" s="101"/>
      <c r="D125" s="104"/>
      <c r="E125" s="104"/>
      <c r="F125" s="3"/>
    </row>
    <row r="126" spans="1:6" ht="15.75">
      <c r="A126" s="101"/>
      <c r="B126" s="101"/>
      <c r="C126" s="101"/>
      <c r="D126" s="111" t="s">
        <v>766</v>
      </c>
      <c r="E126" s="101"/>
      <c r="F126" s="3"/>
    </row>
    <row r="127" spans="1:6" ht="20.25" customHeight="1">
      <c r="A127" s="113" t="s">
        <v>316</v>
      </c>
      <c r="B127" s="113"/>
      <c r="C127" s="101"/>
      <c r="D127" s="113" t="s">
        <v>750</v>
      </c>
      <c r="E127" s="201"/>
      <c r="F127" s="3"/>
    </row>
    <row r="128" spans="1:6" ht="15" customHeight="1">
      <c r="A128" s="114"/>
      <c r="B128" s="115"/>
      <c r="C128" s="115"/>
      <c r="D128" s="114"/>
      <c r="E128" s="101"/>
      <c r="F128" s="3"/>
    </row>
    <row r="129" spans="1:6" ht="15" customHeight="1">
      <c r="A129" s="101"/>
      <c r="B129" s="101"/>
      <c r="C129" s="101"/>
      <c r="D129" s="101"/>
      <c r="E129" s="101"/>
      <c r="F129" s="3"/>
    </row>
    <row r="130" spans="1:6" ht="15" customHeight="1">
      <c r="A130" s="101"/>
      <c r="B130" s="101"/>
      <c r="C130" s="101"/>
      <c r="D130" s="101"/>
      <c r="E130" s="101"/>
      <c r="F130" s="3"/>
    </row>
    <row r="131" spans="1:6" ht="15" customHeight="1">
      <c r="A131" s="101"/>
      <c r="B131" s="101"/>
      <c r="C131" s="101"/>
      <c r="D131" s="101"/>
      <c r="E131" s="101"/>
      <c r="F131" s="3"/>
    </row>
    <row r="132" spans="1:6" ht="15.75">
      <c r="A132" s="116" t="s">
        <v>71</v>
      </c>
      <c r="B132" s="101"/>
      <c r="C132" s="101"/>
      <c r="D132" s="116" t="s">
        <v>393</v>
      </c>
      <c r="E132" s="101"/>
      <c r="F132" s="3"/>
    </row>
    <row r="133" spans="1:5" ht="15.75">
      <c r="A133" s="101"/>
      <c r="B133" s="101"/>
      <c r="C133" s="101"/>
      <c r="D133" s="101"/>
      <c r="E133" s="101"/>
    </row>
    <row r="134" spans="1:5" ht="15.75">
      <c r="A134" s="101"/>
      <c r="B134" s="101"/>
      <c r="C134" s="101"/>
      <c r="D134" s="101"/>
      <c r="E134" s="101"/>
    </row>
    <row r="135" spans="1:5" ht="15.75">
      <c r="A135" s="101"/>
      <c r="B135" s="101"/>
      <c r="C135" s="101"/>
      <c r="D135" s="101"/>
      <c r="E135" s="101"/>
    </row>
    <row r="136" spans="1:5" ht="15.75">
      <c r="A136" s="101"/>
      <c r="B136" s="101"/>
      <c r="C136" s="101"/>
      <c r="D136" s="101"/>
      <c r="E136" s="101"/>
    </row>
    <row r="137" spans="1:5" ht="15.75">
      <c r="A137" s="101"/>
      <c r="B137" s="101"/>
      <c r="C137" s="101"/>
      <c r="D137" s="101"/>
      <c r="E137" s="101"/>
    </row>
    <row r="138" spans="1:5" ht="15.75">
      <c r="A138" s="101"/>
      <c r="B138" s="101"/>
      <c r="C138" s="101"/>
      <c r="D138" s="101"/>
      <c r="E138" s="101"/>
    </row>
    <row r="139" spans="1:5" ht="15.75">
      <c r="A139" s="101"/>
      <c r="B139" s="101"/>
      <c r="C139" s="101"/>
      <c r="D139" s="101"/>
      <c r="E139" s="101"/>
    </row>
    <row r="140" spans="1:5" ht="15.75">
      <c r="A140" s="101"/>
      <c r="B140" s="101"/>
      <c r="C140" s="101"/>
      <c r="D140" s="101"/>
      <c r="E140" s="101"/>
    </row>
    <row r="141" spans="1:5" ht="15.75">
      <c r="A141" s="101"/>
      <c r="B141" s="101"/>
      <c r="C141" s="101"/>
      <c r="D141" s="101"/>
      <c r="E141" s="101"/>
    </row>
    <row r="142" spans="1:5" ht="15.75">
      <c r="A142" s="101"/>
      <c r="B142" s="101"/>
      <c r="C142" s="101"/>
      <c r="D142" s="101"/>
      <c r="E142" s="101"/>
    </row>
    <row r="143" spans="1:5" ht="15.75">
      <c r="A143" s="101"/>
      <c r="B143" s="101"/>
      <c r="C143" s="101"/>
      <c r="D143" s="101"/>
      <c r="E143" s="101"/>
    </row>
    <row r="144" spans="1:5" ht="15.75">
      <c r="A144" s="101"/>
      <c r="B144" s="101"/>
      <c r="C144" s="101"/>
      <c r="D144" s="101"/>
      <c r="E144" s="101"/>
    </row>
    <row r="145" spans="1:5" ht="15.75">
      <c r="A145" s="101"/>
      <c r="B145" s="101"/>
      <c r="C145" s="101"/>
      <c r="D145" s="101"/>
      <c r="E145" s="101"/>
    </row>
    <row r="146" spans="1:5" ht="15.75">
      <c r="A146" s="101"/>
      <c r="B146" s="101"/>
      <c r="C146" s="101"/>
      <c r="D146" s="101"/>
      <c r="E146" s="101"/>
    </row>
    <row r="147" spans="1:5" ht="15.75">
      <c r="A147" s="101"/>
      <c r="B147" s="101"/>
      <c r="C147" s="101"/>
      <c r="D147" s="101"/>
      <c r="E147" s="101"/>
    </row>
    <row r="148" spans="1:5" ht="15.75">
      <c r="A148" s="101"/>
      <c r="B148" s="101"/>
      <c r="C148" s="101"/>
      <c r="D148" s="101"/>
      <c r="E148" s="101"/>
    </row>
    <row r="149" spans="1:5" ht="15.75">
      <c r="A149" s="101"/>
      <c r="B149" s="101"/>
      <c r="C149" s="101"/>
      <c r="D149" s="101"/>
      <c r="E149" s="101"/>
    </row>
    <row r="150" spans="1:5" ht="15.75">
      <c r="A150" s="101"/>
      <c r="B150" s="101"/>
      <c r="C150" s="101"/>
      <c r="D150" s="101"/>
      <c r="E150" s="101"/>
    </row>
    <row r="151" spans="1:5" ht="15.75">
      <c r="A151" s="101"/>
      <c r="B151" s="101"/>
      <c r="C151" s="101"/>
      <c r="D151" s="101"/>
      <c r="E151" s="101"/>
    </row>
    <row r="152" spans="1:5" ht="15.75">
      <c r="A152" s="101"/>
      <c r="B152" s="101"/>
      <c r="C152" s="101"/>
      <c r="D152" s="101"/>
      <c r="E152" s="101"/>
    </row>
    <row r="153" spans="1:5" ht="15.75">
      <c r="A153" s="101"/>
      <c r="B153" s="101"/>
      <c r="C153" s="101"/>
      <c r="D153" s="101"/>
      <c r="E153" s="101"/>
    </row>
    <row r="154" spans="1:5" ht="15.75">
      <c r="A154" s="101"/>
      <c r="B154" s="101"/>
      <c r="C154" s="101"/>
      <c r="D154" s="202">
        <f>D65-D113</f>
        <v>0</v>
      </c>
      <c r="E154" s="202">
        <f>E65-E113</f>
        <v>0</v>
      </c>
    </row>
    <row r="155" spans="1:5" ht="15.75">
      <c r="A155" s="101"/>
      <c r="B155" s="101"/>
      <c r="C155" s="101"/>
      <c r="D155" s="101"/>
      <c r="E155" s="101"/>
    </row>
  </sheetData>
  <sheetProtection/>
  <mergeCells count="14">
    <mergeCell ref="D1:E1"/>
    <mergeCell ref="D2:E2"/>
    <mergeCell ref="D3:E3"/>
    <mergeCell ref="A5:E5"/>
    <mergeCell ref="A6:E6"/>
    <mergeCell ref="A115:E115"/>
    <mergeCell ref="A117:B118"/>
    <mergeCell ref="D8:E8"/>
    <mergeCell ref="A9:A10"/>
    <mergeCell ref="D9:D10"/>
    <mergeCell ref="E9:E10"/>
    <mergeCell ref="A69:A70"/>
    <mergeCell ref="D69:D70"/>
    <mergeCell ref="E69:E70"/>
  </mergeCells>
  <printOptions/>
  <pageMargins left="0.61" right="0.35" top="0.58" bottom="0.75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0">
      <selection activeCell="A25" sqref="A25"/>
    </sheetView>
  </sheetViews>
  <sheetFormatPr defaultColWidth="8.796875" defaultRowHeight="15"/>
  <cols>
    <col min="1" max="1" width="48.09765625" style="160" customWidth="1"/>
    <col min="2" max="2" width="5.59765625" style="160" customWidth="1"/>
    <col min="3" max="3" width="7.09765625" style="160" customWidth="1"/>
    <col min="4" max="7" width="14.59765625" style="160" customWidth="1"/>
    <col min="8" max="8" width="12.69921875" style="160" customWidth="1"/>
    <col min="9" max="16384" width="9" style="160" customWidth="1"/>
  </cols>
  <sheetData>
    <row r="1" spans="1:7" s="3" customFormat="1" ht="15.75" customHeight="1">
      <c r="A1" s="161"/>
      <c r="B1" s="53"/>
      <c r="C1" s="53"/>
      <c r="D1" s="162"/>
      <c r="E1" s="161"/>
      <c r="F1" s="162"/>
      <c r="G1" s="158" t="s">
        <v>371</v>
      </c>
    </row>
    <row r="2" spans="1:7" s="3" customFormat="1" ht="15.75" customHeight="1">
      <c r="A2" s="119"/>
      <c r="B2" s="53"/>
      <c r="C2" s="53"/>
      <c r="D2" s="163"/>
      <c r="E2" s="119"/>
      <c r="F2" s="163"/>
      <c r="G2" s="159" t="s">
        <v>187</v>
      </c>
    </row>
    <row r="3" spans="1:7" s="3" customFormat="1" ht="15.75" customHeight="1">
      <c r="A3" s="119"/>
      <c r="B3" s="53"/>
      <c r="C3" s="53"/>
      <c r="D3" s="203"/>
      <c r="E3" s="119"/>
      <c r="F3" s="203"/>
      <c r="G3" s="159" t="s">
        <v>373</v>
      </c>
    </row>
    <row r="4" spans="4:7" s="3" customFormat="1" ht="8.25" customHeight="1">
      <c r="D4" s="177"/>
      <c r="E4" s="177"/>
      <c r="F4" s="177"/>
      <c r="G4" s="177"/>
    </row>
    <row r="5" spans="1:7" s="3" customFormat="1" ht="21" customHeight="1">
      <c r="A5" s="330" t="s">
        <v>406</v>
      </c>
      <c r="B5" s="330"/>
      <c r="C5" s="330"/>
      <c r="D5" s="330"/>
      <c r="E5" s="330"/>
      <c r="F5" s="330"/>
      <c r="G5" s="330"/>
    </row>
    <row r="6" spans="1:8" s="3" customFormat="1" ht="18" customHeight="1">
      <c r="A6" s="336" t="s">
        <v>767</v>
      </c>
      <c r="B6" s="336"/>
      <c r="C6" s="336"/>
      <c r="D6" s="336"/>
      <c r="E6" s="336"/>
      <c r="F6" s="336"/>
      <c r="G6" s="336"/>
      <c r="H6" s="314"/>
    </row>
    <row r="7" spans="4:7" s="3" customFormat="1" ht="15.75">
      <c r="D7" s="204"/>
      <c r="E7" s="204"/>
      <c r="F7" s="331" t="s">
        <v>188</v>
      </c>
      <c r="G7" s="331"/>
    </row>
    <row r="8" spans="1:7" s="3" customFormat="1" ht="27.75" customHeight="1">
      <c r="A8" s="332" t="s">
        <v>304</v>
      </c>
      <c r="B8" s="332" t="s">
        <v>407</v>
      </c>
      <c r="C8" s="332" t="s">
        <v>191</v>
      </c>
      <c r="D8" s="334" t="s">
        <v>408</v>
      </c>
      <c r="E8" s="335"/>
      <c r="F8" s="334" t="s">
        <v>409</v>
      </c>
      <c r="G8" s="335"/>
    </row>
    <row r="9" spans="1:7" s="3" customFormat="1" ht="17.25" customHeight="1">
      <c r="A9" s="333"/>
      <c r="B9" s="333"/>
      <c r="C9" s="333"/>
      <c r="D9" s="62" t="s">
        <v>317</v>
      </c>
      <c r="E9" s="62" t="s">
        <v>318</v>
      </c>
      <c r="F9" s="62" t="s">
        <v>317</v>
      </c>
      <c r="G9" s="62" t="s">
        <v>318</v>
      </c>
    </row>
    <row r="10" spans="1:8" ht="9.75" customHeight="1">
      <c r="A10" s="120" t="s">
        <v>319</v>
      </c>
      <c r="B10" s="120" t="s">
        <v>320</v>
      </c>
      <c r="C10" s="120" t="s">
        <v>321</v>
      </c>
      <c r="D10" s="120">
        <v>1</v>
      </c>
      <c r="E10" s="120">
        <v>2</v>
      </c>
      <c r="F10" s="120">
        <v>3</v>
      </c>
      <c r="G10" s="120">
        <v>4</v>
      </c>
      <c r="H10" s="3"/>
    </row>
    <row r="11" spans="1:7" s="3" customFormat="1" ht="14.25" customHeight="1">
      <c r="A11" s="121" t="s">
        <v>322</v>
      </c>
      <c r="B11" s="295" t="s">
        <v>323</v>
      </c>
      <c r="C11" s="295" t="s">
        <v>324</v>
      </c>
      <c r="D11" s="122">
        <v>23529214890</v>
      </c>
      <c r="E11" s="122">
        <v>375648450132</v>
      </c>
      <c r="F11" s="122">
        <v>518364108079</v>
      </c>
      <c r="G11" s="122">
        <v>1433412655163</v>
      </c>
    </row>
    <row r="12" spans="1:7" s="3" customFormat="1" ht="14.25" customHeight="1">
      <c r="A12" s="121" t="s">
        <v>325</v>
      </c>
      <c r="B12" s="296" t="s">
        <v>326</v>
      </c>
      <c r="C12" s="297" t="s">
        <v>719</v>
      </c>
      <c r="D12" s="90">
        <v>5866105362</v>
      </c>
      <c r="E12" s="90">
        <v>0</v>
      </c>
      <c r="F12" s="90">
        <v>5888338158</v>
      </c>
      <c r="G12" s="90">
        <v>0</v>
      </c>
    </row>
    <row r="13" spans="1:8" s="3" customFormat="1" ht="14.25" customHeight="1">
      <c r="A13" s="121" t="s">
        <v>410</v>
      </c>
      <c r="B13" s="297">
        <v>10</v>
      </c>
      <c r="C13" s="297" t="s">
        <v>719</v>
      </c>
      <c r="D13" s="90">
        <v>17663109528</v>
      </c>
      <c r="E13" s="90">
        <v>375648450132</v>
      </c>
      <c r="F13" s="90">
        <v>512475769921</v>
      </c>
      <c r="G13" s="90">
        <v>1433412655163</v>
      </c>
      <c r="H13" s="298"/>
    </row>
    <row r="14" spans="1:8" s="3" customFormat="1" ht="14.25" customHeight="1">
      <c r="A14" s="121" t="s">
        <v>327</v>
      </c>
      <c r="B14" s="297">
        <v>11</v>
      </c>
      <c r="C14" s="297" t="s">
        <v>330</v>
      </c>
      <c r="D14" s="90">
        <v>26747337084</v>
      </c>
      <c r="E14" s="90">
        <v>326738026163</v>
      </c>
      <c r="F14" s="90">
        <v>485263169811</v>
      </c>
      <c r="G14" s="90">
        <v>1237302357799</v>
      </c>
      <c r="H14" s="298"/>
    </row>
    <row r="15" spans="1:7" s="3" customFormat="1" ht="14.25" customHeight="1">
      <c r="A15" s="121" t="s">
        <v>411</v>
      </c>
      <c r="B15" s="297">
        <v>20</v>
      </c>
      <c r="C15" s="297" t="s">
        <v>719</v>
      </c>
      <c r="D15" s="90">
        <v>-9084227556</v>
      </c>
      <c r="E15" s="90">
        <v>48910423969</v>
      </c>
      <c r="F15" s="90">
        <v>27212600110</v>
      </c>
      <c r="G15" s="90">
        <v>196110297364</v>
      </c>
    </row>
    <row r="16" spans="1:8" s="3" customFormat="1" ht="14.25" customHeight="1">
      <c r="A16" s="121" t="s">
        <v>329</v>
      </c>
      <c r="B16" s="297">
        <v>21</v>
      </c>
      <c r="C16" s="297" t="s">
        <v>328</v>
      </c>
      <c r="D16" s="90">
        <v>828152582</v>
      </c>
      <c r="E16" s="90">
        <v>18594591697</v>
      </c>
      <c r="F16" s="90">
        <v>31499743642</v>
      </c>
      <c r="G16" s="90">
        <v>36285739496</v>
      </c>
      <c r="H16" s="298"/>
    </row>
    <row r="17" spans="1:8" s="3" customFormat="1" ht="14.25" customHeight="1">
      <c r="A17" s="121" t="s">
        <v>331</v>
      </c>
      <c r="B17" s="297">
        <v>22</v>
      </c>
      <c r="C17" s="297" t="s">
        <v>332</v>
      </c>
      <c r="D17" s="90">
        <v>5193778044</v>
      </c>
      <c r="E17" s="90">
        <v>29284256784</v>
      </c>
      <c r="F17" s="90">
        <v>75148141092</v>
      </c>
      <c r="G17" s="90">
        <v>110715837513</v>
      </c>
      <c r="H17" s="298"/>
    </row>
    <row r="18" spans="1:8" s="3" customFormat="1" ht="14.25" customHeight="1">
      <c r="A18" s="123" t="s">
        <v>333</v>
      </c>
      <c r="B18" s="297">
        <v>23</v>
      </c>
      <c r="C18" s="297" t="s">
        <v>719</v>
      </c>
      <c r="D18" s="90">
        <v>-457461956</v>
      </c>
      <c r="E18" s="90">
        <v>22106925549</v>
      </c>
      <c r="F18" s="90">
        <v>41445036143</v>
      </c>
      <c r="G18" s="90">
        <v>78265125118</v>
      </c>
      <c r="H18" s="298"/>
    </row>
    <row r="19" spans="1:7" s="3" customFormat="1" ht="14.25" customHeight="1">
      <c r="A19" s="121" t="s">
        <v>334</v>
      </c>
      <c r="B19" s="297">
        <v>24</v>
      </c>
      <c r="C19" s="297" t="s">
        <v>719</v>
      </c>
      <c r="D19" s="90">
        <v>123622899</v>
      </c>
      <c r="E19" s="90">
        <v>860792560</v>
      </c>
      <c r="F19" s="90">
        <v>853709692</v>
      </c>
      <c r="G19" s="90">
        <v>9257284900</v>
      </c>
    </row>
    <row r="20" spans="1:8" s="3" customFormat="1" ht="14.25" customHeight="1">
      <c r="A20" s="121" t="s">
        <v>335</v>
      </c>
      <c r="B20" s="297">
        <v>25</v>
      </c>
      <c r="C20" s="297" t="s">
        <v>382</v>
      </c>
      <c r="D20" s="90">
        <v>12756037030</v>
      </c>
      <c r="E20" s="90">
        <v>14523442858</v>
      </c>
      <c r="F20" s="90">
        <v>36505682172</v>
      </c>
      <c r="G20" s="90">
        <v>53162722852</v>
      </c>
      <c r="H20" s="298"/>
    </row>
    <row r="21" spans="1:8" s="3" customFormat="1" ht="14.25" customHeight="1">
      <c r="A21" s="121" t="s">
        <v>336</v>
      </c>
      <c r="B21" s="297">
        <v>30</v>
      </c>
      <c r="C21" s="297" t="s">
        <v>719</v>
      </c>
      <c r="D21" s="90">
        <v>-26329512947</v>
      </c>
      <c r="E21" s="90">
        <v>22836523464</v>
      </c>
      <c r="F21" s="90">
        <v>-53795189204</v>
      </c>
      <c r="G21" s="90">
        <v>59260191595</v>
      </c>
      <c r="H21" s="299"/>
    </row>
    <row r="22" spans="1:8" s="3" customFormat="1" ht="14.25" customHeight="1">
      <c r="A22" s="121" t="s">
        <v>337</v>
      </c>
      <c r="B22" s="297">
        <v>31</v>
      </c>
      <c r="C22" s="297" t="s">
        <v>719</v>
      </c>
      <c r="D22" s="90">
        <v>1014430910</v>
      </c>
      <c r="E22" s="90">
        <v>934410</v>
      </c>
      <c r="F22" s="90">
        <v>12488617994</v>
      </c>
      <c r="G22" s="90">
        <v>279337192</v>
      </c>
      <c r="H22" s="298"/>
    </row>
    <row r="23" spans="1:8" s="3" customFormat="1" ht="14.25" customHeight="1">
      <c r="A23" s="121" t="s">
        <v>338</v>
      </c>
      <c r="B23" s="297">
        <v>32</v>
      </c>
      <c r="C23" s="297" t="s">
        <v>719</v>
      </c>
      <c r="D23" s="90">
        <v>925462482</v>
      </c>
      <c r="E23" s="90">
        <v>578872727</v>
      </c>
      <c r="F23" s="90">
        <v>14523037366</v>
      </c>
      <c r="G23" s="90">
        <v>28725982375</v>
      </c>
      <c r="H23" s="298"/>
    </row>
    <row r="24" spans="1:7" s="3" customFormat="1" ht="14.25" customHeight="1">
      <c r="A24" s="121" t="s">
        <v>412</v>
      </c>
      <c r="B24" s="297">
        <v>40</v>
      </c>
      <c r="C24" s="297" t="s">
        <v>719</v>
      </c>
      <c r="D24" s="90">
        <v>88968428</v>
      </c>
      <c r="E24" s="90">
        <v>-577938317</v>
      </c>
      <c r="F24" s="90">
        <v>-2034419372</v>
      </c>
      <c r="G24" s="90">
        <v>-28446645183</v>
      </c>
    </row>
    <row r="25" spans="1:7" s="3" customFormat="1" ht="14.25" customHeight="1">
      <c r="A25" s="121" t="s">
        <v>720</v>
      </c>
      <c r="B25" s="297">
        <v>45</v>
      </c>
      <c r="C25" s="297" t="s">
        <v>719</v>
      </c>
      <c r="D25" s="90">
        <v>-5738338085</v>
      </c>
      <c r="E25" s="90">
        <v>-9870243549</v>
      </c>
      <c r="F25" s="90">
        <v>-15213937666</v>
      </c>
      <c r="G25" s="90">
        <v>-6106509498</v>
      </c>
    </row>
    <row r="26" spans="1:7" s="3" customFormat="1" ht="14.25" customHeight="1">
      <c r="A26" s="121" t="s">
        <v>721</v>
      </c>
      <c r="B26" s="297">
        <v>50</v>
      </c>
      <c r="C26" s="297" t="s">
        <v>719</v>
      </c>
      <c r="D26" s="90">
        <v>-31978882604</v>
      </c>
      <c r="E26" s="90">
        <v>12388341598</v>
      </c>
      <c r="F26" s="90">
        <v>-71043546242</v>
      </c>
      <c r="G26" s="90">
        <v>24707036914</v>
      </c>
    </row>
    <row r="27" spans="1:8" s="3" customFormat="1" ht="14.25" customHeight="1">
      <c r="A27" s="121" t="s">
        <v>722</v>
      </c>
      <c r="B27" s="297">
        <v>51</v>
      </c>
      <c r="C27" s="297" t="s">
        <v>339</v>
      </c>
      <c r="D27" s="90">
        <v>0</v>
      </c>
      <c r="E27" s="90">
        <v>5023463419</v>
      </c>
      <c r="F27" s="90">
        <v>0</v>
      </c>
      <c r="G27" s="90">
        <v>10764716571</v>
      </c>
      <c r="H27" s="298"/>
    </row>
    <row r="28" spans="1:7" s="3" customFormat="1" ht="14.25" customHeight="1">
      <c r="A28" s="121" t="s">
        <v>723</v>
      </c>
      <c r="B28" s="297">
        <v>52</v>
      </c>
      <c r="C28" s="297" t="s">
        <v>339</v>
      </c>
      <c r="D28" s="90">
        <v>-523997944.0208325</v>
      </c>
      <c r="E28" s="90">
        <v>-658692981</v>
      </c>
      <c r="F28" s="90">
        <v>-463055959.0208325</v>
      </c>
      <c r="G28" s="90">
        <v>-2147884218</v>
      </c>
    </row>
    <row r="29" spans="1:7" s="3" customFormat="1" ht="14.25" customHeight="1">
      <c r="A29" s="121" t="s">
        <v>724</v>
      </c>
      <c r="B29" s="297">
        <v>60</v>
      </c>
      <c r="C29" s="297" t="s">
        <v>719</v>
      </c>
      <c r="D29" s="90">
        <v>-31454884659.979168</v>
      </c>
      <c r="E29" s="90">
        <v>8023571160</v>
      </c>
      <c r="F29" s="90">
        <v>-70580490282.97917</v>
      </c>
      <c r="G29" s="90">
        <v>16090204561</v>
      </c>
    </row>
    <row r="30" spans="1:7" s="3" customFormat="1" ht="14.25" customHeight="1">
      <c r="A30" s="300" t="s">
        <v>725</v>
      </c>
      <c r="B30" s="297">
        <v>61</v>
      </c>
      <c r="C30" s="297" t="s">
        <v>719</v>
      </c>
      <c r="D30" s="90">
        <v>-879507151</v>
      </c>
      <c r="E30" s="90">
        <v>-2452007968</v>
      </c>
      <c r="F30" s="90">
        <v>-1560829793</v>
      </c>
      <c r="G30" s="90">
        <v>-3921495357</v>
      </c>
    </row>
    <row r="31" spans="1:7" s="3" customFormat="1" ht="14.25" customHeight="1">
      <c r="A31" s="300" t="s">
        <v>726</v>
      </c>
      <c r="B31" s="297">
        <v>62</v>
      </c>
      <c r="C31" s="297" t="s">
        <v>719</v>
      </c>
      <c r="D31" s="90">
        <v>-30575377508.979168</v>
      </c>
      <c r="E31" s="90">
        <v>10475579128</v>
      </c>
      <c r="F31" s="90">
        <v>-69019660489.97917</v>
      </c>
      <c r="G31" s="90">
        <v>20011699918</v>
      </c>
    </row>
    <row r="32" spans="1:7" s="3" customFormat="1" ht="14.25" customHeight="1">
      <c r="A32" s="124" t="s">
        <v>727</v>
      </c>
      <c r="B32" s="301">
        <v>70</v>
      </c>
      <c r="C32" s="301" t="s">
        <v>413</v>
      </c>
      <c r="D32" s="125">
        <v>-2038.3585005986113</v>
      </c>
      <c r="E32" s="125">
        <v>698.3719418666667</v>
      </c>
      <c r="F32" s="125">
        <v>-4601.310699331945</v>
      </c>
      <c r="G32" s="125">
        <v>1334.1133278666666</v>
      </c>
    </row>
    <row r="33" spans="2:7" s="3" customFormat="1" ht="4.5" customHeight="1">
      <c r="B33" s="66"/>
      <c r="C33" s="66"/>
      <c r="D33" s="302"/>
      <c r="E33" s="35"/>
      <c r="F33" s="35"/>
      <c r="G33" s="35"/>
    </row>
    <row r="34" spans="2:7" s="3" customFormat="1" ht="17.25" customHeight="1">
      <c r="B34" s="66"/>
      <c r="C34" s="66"/>
      <c r="D34" s="315"/>
      <c r="E34" s="35"/>
      <c r="F34" s="58" t="s">
        <v>766</v>
      </c>
      <c r="G34" s="35"/>
    </row>
    <row r="35" spans="1:7" s="3" customFormat="1" ht="17.25" customHeight="1">
      <c r="A35" s="59" t="s">
        <v>316</v>
      </c>
      <c r="B35" s="35"/>
      <c r="C35" s="35"/>
      <c r="D35" s="315"/>
      <c r="E35" s="35"/>
      <c r="F35" s="59" t="s">
        <v>758</v>
      </c>
      <c r="G35" s="35"/>
    </row>
    <row r="36" s="3" customFormat="1" ht="15.75">
      <c r="A36" s="53"/>
    </row>
    <row r="37" s="3" customFormat="1" ht="15.75">
      <c r="A37" s="53"/>
    </row>
    <row r="38" s="3" customFormat="1" ht="9" customHeight="1">
      <c r="A38" s="53"/>
    </row>
    <row r="39" s="3" customFormat="1" ht="15.75">
      <c r="A39" s="53"/>
    </row>
    <row r="40" spans="1:7" s="3" customFormat="1" ht="15.75">
      <c r="A40" s="60" t="s">
        <v>71</v>
      </c>
      <c r="B40" s="53"/>
      <c r="C40" s="53"/>
      <c r="D40" s="53"/>
      <c r="E40" s="53"/>
      <c r="F40" s="60" t="s">
        <v>393</v>
      </c>
      <c r="G40" s="53"/>
    </row>
  </sheetData>
  <sheetProtection/>
  <mergeCells count="8">
    <mergeCell ref="A5:G5"/>
    <mergeCell ref="F7:G7"/>
    <mergeCell ref="A8:A9"/>
    <mergeCell ref="B8:B9"/>
    <mergeCell ref="C8:C9"/>
    <mergeCell ref="D8:E8"/>
    <mergeCell ref="F8:G8"/>
    <mergeCell ref="A6:G6"/>
  </mergeCells>
  <printOptions horizontalCentered="1"/>
  <pageMargins left="0.44" right="0.4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">
      <selection activeCell="D13" sqref="D13:E41"/>
    </sheetView>
  </sheetViews>
  <sheetFormatPr defaultColWidth="8.796875" defaultRowHeight="15"/>
  <cols>
    <col min="1" max="1" width="44" style="0" customWidth="1"/>
    <col min="2" max="2" width="5" style="0" customWidth="1"/>
    <col min="3" max="3" width="5.8984375" style="0" customWidth="1"/>
    <col min="4" max="5" width="13.69921875" style="0" customWidth="1"/>
    <col min="6" max="6" width="11.69921875" style="205" bestFit="1" customWidth="1"/>
    <col min="7" max="8" width="9" style="205" customWidth="1"/>
  </cols>
  <sheetData>
    <row r="1" spans="1:5" ht="15.75" customHeight="1">
      <c r="A1" s="118"/>
      <c r="B1" s="126"/>
      <c r="C1" s="126"/>
      <c r="D1" s="324" t="s">
        <v>414</v>
      </c>
      <c r="E1" s="324"/>
    </row>
    <row r="2" spans="1:5" ht="15.75" customHeight="1">
      <c r="A2" s="119"/>
      <c r="B2" s="126"/>
      <c r="C2" s="126"/>
      <c r="D2" s="325" t="s">
        <v>395</v>
      </c>
      <c r="E2" s="325"/>
    </row>
    <row r="3" spans="1:5" ht="15.75" customHeight="1">
      <c r="A3" s="119"/>
      <c r="B3" s="126"/>
      <c r="C3" s="126"/>
      <c r="D3" s="326" t="s">
        <v>396</v>
      </c>
      <c r="E3" s="326"/>
    </row>
    <row r="4" spans="1:5" ht="15" customHeight="1">
      <c r="A4" s="117"/>
      <c r="B4" s="126"/>
      <c r="C4" s="126"/>
      <c r="D4" s="126"/>
      <c r="E4" s="126"/>
    </row>
    <row r="5" spans="1:5" ht="21.75" customHeight="1">
      <c r="A5" s="327" t="s">
        <v>415</v>
      </c>
      <c r="B5" s="327"/>
      <c r="C5" s="327"/>
      <c r="D5" s="327"/>
      <c r="E5" s="327"/>
    </row>
    <row r="6" spans="1:5" ht="18" customHeight="1">
      <c r="A6" s="347" t="s">
        <v>340</v>
      </c>
      <c r="B6" s="347"/>
      <c r="C6" s="347"/>
      <c r="D6" s="347"/>
      <c r="E6" s="347"/>
    </row>
    <row r="7" spans="1:8" ht="18" customHeight="1">
      <c r="A7" s="336" t="s">
        <v>778</v>
      </c>
      <c r="B7" s="336"/>
      <c r="C7" s="336"/>
      <c r="D7" s="336"/>
      <c r="E7" s="336"/>
      <c r="F7" s="314"/>
      <c r="G7" s="314"/>
      <c r="H7" s="314"/>
    </row>
    <row r="8" spans="1:5" ht="22.5" customHeight="1">
      <c r="A8" s="127"/>
      <c r="B8" s="126"/>
      <c r="C8" s="126"/>
      <c r="D8" s="348" t="s">
        <v>188</v>
      </c>
      <c r="E8" s="348"/>
    </row>
    <row r="9" spans="1:5" ht="16.5" customHeight="1">
      <c r="A9" s="339" t="s">
        <v>304</v>
      </c>
      <c r="B9" s="342" t="s">
        <v>190</v>
      </c>
      <c r="C9" s="342" t="s">
        <v>191</v>
      </c>
      <c r="D9" s="345" t="s">
        <v>416</v>
      </c>
      <c r="E9" s="346"/>
    </row>
    <row r="10" spans="1:5" ht="16.5" customHeight="1">
      <c r="A10" s="340"/>
      <c r="B10" s="343"/>
      <c r="C10" s="343"/>
      <c r="D10" s="337" t="s">
        <v>417</v>
      </c>
      <c r="E10" s="338"/>
    </row>
    <row r="11" spans="1:5" ht="16.5" customHeight="1">
      <c r="A11" s="341"/>
      <c r="B11" s="344"/>
      <c r="C11" s="344"/>
      <c r="D11" s="206" t="s">
        <v>317</v>
      </c>
      <c r="E11" s="206" t="s">
        <v>318</v>
      </c>
    </row>
    <row r="12" spans="1:5" ht="16.5" customHeight="1">
      <c r="A12" s="128" t="s">
        <v>341</v>
      </c>
      <c r="B12" s="91"/>
      <c r="C12" s="89" t="s">
        <v>193</v>
      </c>
      <c r="D12" s="91"/>
      <c r="E12" s="91"/>
    </row>
    <row r="13" spans="1:5" ht="14.25" customHeight="1">
      <c r="A13" s="129" t="s">
        <v>342</v>
      </c>
      <c r="B13" s="88">
        <v>1</v>
      </c>
      <c r="C13" s="89" t="s">
        <v>193</v>
      </c>
      <c r="D13" s="90">
        <v>172121387868</v>
      </c>
      <c r="E13" s="90">
        <v>1653819831484</v>
      </c>
    </row>
    <row r="14" spans="1:5" ht="14.25" customHeight="1">
      <c r="A14" s="129" t="s">
        <v>343</v>
      </c>
      <c r="B14" s="88">
        <v>2</v>
      </c>
      <c r="C14" s="89" t="s">
        <v>193</v>
      </c>
      <c r="D14" s="90">
        <v>-128986053484</v>
      </c>
      <c r="E14" s="90">
        <v>-704703478426</v>
      </c>
    </row>
    <row r="15" spans="1:5" ht="14.25" customHeight="1">
      <c r="A15" s="129" t="s">
        <v>344</v>
      </c>
      <c r="B15" s="88">
        <v>3</v>
      </c>
      <c r="C15" s="89" t="s">
        <v>193</v>
      </c>
      <c r="D15" s="90">
        <v>-9973785658</v>
      </c>
      <c r="E15" s="90">
        <v>-32908672004</v>
      </c>
    </row>
    <row r="16" spans="1:5" ht="14.25" customHeight="1">
      <c r="A16" s="129" t="s">
        <v>345</v>
      </c>
      <c r="B16" s="88">
        <v>4</v>
      </c>
      <c r="C16" s="89" t="s">
        <v>193</v>
      </c>
      <c r="D16" s="90">
        <v>-28279400563</v>
      </c>
      <c r="E16" s="90">
        <v>-278172106029</v>
      </c>
    </row>
    <row r="17" spans="1:5" ht="14.25" customHeight="1">
      <c r="A17" s="129" t="s">
        <v>346</v>
      </c>
      <c r="B17" s="88">
        <v>5</v>
      </c>
      <c r="C17" s="89" t="s">
        <v>193</v>
      </c>
      <c r="D17" s="90">
        <v>0</v>
      </c>
      <c r="E17" s="90">
        <v>-8050751040</v>
      </c>
    </row>
    <row r="18" spans="1:5" ht="14.25" customHeight="1">
      <c r="A18" s="129" t="s">
        <v>347</v>
      </c>
      <c r="B18" s="88">
        <v>6</v>
      </c>
      <c r="C18" s="89" t="s">
        <v>193</v>
      </c>
      <c r="D18" s="90">
        <v>488837412227</v>
      </c>
      <c r="E18" s="90">
        <v>967739674050</v>
      </c>
    </row>
    <row r="19" spans="1:6" ht="14.25" customHeight="1">
      <c r="A19" s="129" t="s">
        <v>348</v>
      </c>
      <c r="B19" s="88">
        <v>7</v>
      </c>
      <c r="C19" s="89" t="s">
        <v>193</v>
      </c>
      <c r="D19" s="90">
        <v>-344476889008</v>
      </c>
      <c r="E19" s="90">
        <v>-756534203969</v>
      </c>
      <c r="F19" s="303">
        <f>+D16</f>
        <v>-28279400563</v>
      </c>
    </row>
    <row r="20" spans="1:5" ht="16.5" customHeight="1">
      <c r="A20" s="128" t="s">
        <v>349</v>
      </c>
      <c r="B20" s="86">
        <v>20</v>
      </c>
      <c r="C20" s="89" t="s">
        <v>193</v>
      </c>
      <c r="D20" s="92">
        <v>149242671382</v>
      </c>
      <c r="E20" s="92">
        <v>841190294066</v>
      </c>
    </row>
    <row r="21" spans="1:5" ht="16.5" customHeight="1">
      <c r="A21" s="128" t="s">
        <v>350</v>
      </c>
      <c r="B21" s="91"/>
      <c r="C21" s="89" t="s">
        <v>193</v>
      </c>
      <c r="D21" s="91"/>
      <c r="E21" s="91"/>
    </row>
    <row r="22" spans="1:5" ht="14.25" customHeight="1">
      <c r="A22" s="129" t="s">
        <v>351</v>
      </c>
      <c r="B22" s="88">
        <v>21</v>
      </c>
      <c r="C22" s="89" t="s">
        <v>193</v>
      </c>
      <c r="D22" s="90">
        <v>-134527271</v>
      </c>
      <c r="E22" s="90">
        <v>-2482877891</v>
      </c>
    </row>
    <row r="23" spans="1:5" ht="14.25" customHeight="1">
      <c r="A23" s="129" t="s">
        <v>352</v>
      </c>
      <c r="B23" s="88">
        <v>22</v>
      </c>
      <c r="C23" s="89" t="s">
        <v>193</v>
      </c>
      <c r="D23" s="90">
        <v>385914439</v>
      </c>
      <c r="E23" s="90">
        <v>244810275</v>
      </c>
    </row>
    <row r="24" spans="1:5" ht="14.25" customHeight="1">
      <c r="A24" s="129" t="s">
        <v>353</v>
      </c>
      <c r="B24" s="88">
        <v>23</v>
      </c>
      <c r="C24" s="89" t="s">
        <v>193</v>
      </c>
      <c r="D24" s="90">
        <v>0</v>
      </c>
      <c r="E24" s="90">
        <v>-16579570227</v>
      </c>
    </row>
    <row r="25" spans="1:5" ht="14.25" customHeight="1" hidden="1">
      <c r="A25" s="129" t="s">
        <v>354</v>
      </c>
      <c r="B25" s="88">
        <v>24</v>
      </c>
      <c r="C25" s="89" t="s">
        <v>193</v>
      </c>
      <c r="D25" s="90">
        <v>0</v>
      </c>
      <c r="E25" s="90">
        <v>0</v>
      </c>
    </row>
    <row r="26" spans="1:5" ht="14.25" customHeight="1">
      <c r="A26" s="129" t="s">
        <v>355</v>
      </c>
      <c r="B26" s="88">
        <v>25</v>
      </c>
      <c r="C26" s="89" t="s">
        <v>193</v>
      </c>
      <c r="D26" s="90">
        <v>0</v>
      </c>
      <c r="E26" s="90">
        <v>-1250000000</v>
      </c>
    </row>
    <row r="27" spans="1:5" ht="14.25" customHeight="1">
      <c r="A27" s="129" t="s">
        <v>356</v>
      </c>
      <c r="B27" s="88">
        <v>26</v>
      </c>
      <c r="C27" s="89" t="s">
        <v>193</v>
      </c>
      <c r="D27" s="90">
        <v>0</v>
      </c>
      <c r="E27" s="90">
        <v>0</v>
      </c>
    </row>
    <row r="28" spans="1:5" ht="14.25" customHeight="1">
      <c r="A28" s="129" t="s">
        <v>357</v>
      </c>
      <c r="B28" s="88">
        <v>27</v>
      </c>
      <c r="C28" s="89" t="s">
        <v>193</v>
      </c>
      <c r="D28" s="90">
        <v>476376146</v>
      </c>
      <c r="E28" s="90">
        <v>7182059879</v>
      </c>
    </row>
    <row r="29" spans="1:5" ht="16.5" customHeight="1">
      <c r="A29" s="128" t="s">
        <v>358</v>
      </c>
      <c r="B29" s="86">
        <v>30</v>
      </c>
      <c r="C29" s="89" t="s">
        <v>193</v>
      </c>
      <c r="D29" s="92">
        <v>727763314</v>
      </c>
      <c r="E29" s="92">
        <v>-12885577964</v>
      </c>
    </row>
    <row r="30" spans="1:5" ht="16.5" customHeight="1">
      <c r="A30" s="128" t="s">
        <v>359</v>
      </c>
      <c r="B30" s="91"/>
      <c r="C30" s="89" t="s">
        <v>193</v>
      </c>
      <c r="D30" s="90"/>
      <c r="E30" s="91"/>
    </row>
    <row r="31" spans="1:5" ht="14.25" customHeight="1" hidden="1">
      <c r="A31" s="129" t="s">
        <v>360</v>
      </c>
      <c r="B31" s="88">
        <v>31</v>
      </c>
      <c r="C31" s="89" t="s">
        <v>193</v>
      </c>
      <c r="D31" s="90"/>
      <c r="E31" s="90">
        <v>0</v>
      </c>
    </row>
    <row r="32" spans="1:5" ht="14.25" customHeight="1" hidden="1">
      <c r="A32" s="129" t="s">
        <v>361</v>
      </c>
      <c r="B32" s="88">
        <v>32</v>
      </c>
      <c r="C32" s="89" t="s">
        <v>193</v>
      </c>
      <c r="D32" s="90"/>
      <c r="E32" s="90">
        <v>0</v>
      </c>
    </row>
    <row r="33" spans="1:5" ht="14.25" customHeight="1">
      <c r="A33" s="129" t="s">
        <v>362</v>
      </c>
      <c r="B33" s="88">
        <v>33</v>
      </c>
      <c r="C33" s="89" t="s">
        <v>193</v>
      </c>
      <c r="D33" s="90">
        <v>113139602037</v>
      </c>
      <c r="E33" s="90">
        <v>346356594010</v>
      </c>
    </row>
    <row r="34" spans="1:5" ht="14.25" customHeight="1">
      <c r="A34" s="129" t="s">
        <v>363</v>
      </c>
      <c r="B34" s="88">
        <v>34</v>
      </c>
      <c r="C34" s="89" t="s">
        <v>193</v>
      </c>
      <c r="D34" s="90">
        <v>-253497353723</v>
      </c>
      <c r="E34" s="90">
        <v>-1313805517563</v>
      </c>
    </row>
    <row r="35" spans="1:5" ht="14.25" customHeight="1" hidden="1">
      <c r="A35" s="129" t="s">
        <v>364</v>
      </c>
      <c r="B35" s="88">
        <v>35</v>
      </c>
      <c r="C35" s="89" t="s">
        <v>193</v>
      </c>
      <c r="D35" s="90"/>
      <c r="E35" s="90">
        <v>0</v>
      </c>
    </row>
    <row r="36" spans="1:5" ht="14.25" customHeight="1" hidden="1">
      <c r="A36" s="129" t="s">
        <v>365</v>
      </c>
      <c r="B36" s="88">
        <v>36</v>
      </c>
      <c r="C36" s="89" t="s">
        <v>193</v>
      </c>
      <c r="D36" s="90"/>
      <c r="E36" s="90">
        <v>0</v>
      </c>
    </row>
    <row r="37" spans="1:5" ht="16.5" customHeight="1">
      <c r="A37" s="128" t="s">
        <v>366</v>
      </c>
      <c r="B37" s="86">
        <v>40</v>
      </c>
      <c r="C37" s="89" t="s">
        <v>193</v>
      </c>
      <c r="D37" s="92">
        <v>-140357751686</v>
      </c>
      <c r="E37" s="92">
        <v>-967448923553</v>
      </c>
    </row>
    <row r="38" spans="1:5" ht="16.5" customHeight="1">
      <c r="A38" s="128" t="s">
        <v>367</v>
      </c>
      <c r="B38" s="86">
        <v>50</v>
      </c>
      <c r="C38" s="89" t="s">
        <v>193</v>
      </c>
      <c r="D38" s="92">
        <v>9612683010</v>
      </c>
      <c r="E38" s="92">
        <v>-139144207451</v>
      </c>
    </row>
    <row r="39" spans="1:6" ht="16.5" customHeight="1">
      <c r="A39" s="128" t="s">
        <v>368</v>
      </c>
      <c r="B39" s="86">
        <v>60</v>
      </c>
      <c r="C39" s="89" t="s">
        <v>193</v>
      </c>
      <c r="D39" s="92">
        <v>15213088747</v>
      </c>
      <c r="E39" s="92">
        <v>189996553034</v>
      </c>
      <c r="F39" s="303"/>
    </row>
    <row r="40" spans="1:5" ht="14.25" customHeight="1">
      <c r="A40" s="130" t="s">
        <v>369</v>
      </c>
      <c r="B40" s="88">
        <v>61</v>
      </c>
      <c r="C40" s="89" t="s">
        <v>193</v>
      </c>
      <c r="D40" s="90">
        <v>0</v>
      </c>
      <c r="E40" s="90">
        <v>0</v>
      </c>
    </row>
    <row r="41" spans="1:5" ht="16.5" customHeight="1">
      <c r="A41" s="131" t="s">
        <v>370</v>
      </c>
      <c r="B41" s="103">
        <v>70</v>
      </c>
      <c r="C41" s="132" t="s">
        <v>196</v>
      </c>
      <c r="D41" s="133">
        <v>24825771757</v>
      </c>
      <c r="E41" s="133">
        <v>50852345583</v>
      </c>
    </row>
    <row r="42" spans="1:5" ht="12" customHeight="1">
      <c r="A42" s="134"/>
      <c r="B42" s="135"/>
      <c r="C42" s="136"/>
      <c r="D42" s="137"/>
      <c r="E42" s="138"/>
    </row>
    <row r="43" spans="1:5" ht="15">
      <c r="A43" s="126"/>
      <c r="B43" s="112"/>
      <c r="C43" s="112"/>
      <c r="D43" s="111" t="s">
        <v>766</v>
      </c>
      <c r="E43" s="112"/>
    </row>
    <row r="44" spans="1:5" ht="18" customHeight="1">
      <c r="A44" s="139" t="s">
        <v>316</v>
      </c>
      <c r="B44" s="140"/>
      <c r="C44" s="140"/>
      <c r="D44" s="139" t="s">
        <v>749</v>
      </c>
      <c r="E44" s="140"/>
    </row>
    <row r="45" spans="1:5" ht="15.75" customHeight="1">
      <c r="A45" s="126"/>
      <c r="B45" s="163"/>
      <c r="C45" s="163"/>
      <c r="D45" s="163"/>
      <c r="E45" s="163"/>
    </row>
    <row r="46" spans="1:5" ht="15.75" customHeight="1">
      <c r="A46" s="126"/>
      <c r="B46" s="163"/>
      <c r="C46" s="163"/>
      <c r="D46" s="163"/>
      <c r="E46" s="163"/>
    </row>
    <row r="47" spans="1:5" ht="15.75" customHeight="1">
      <c r="A47" s="126"/>
      <c r="B47" s="163"/>
      <c r="C47" s="163"/>
      <c r="D47" s="163"/>
      <c r="E47" s="163"/>
    </row>
    <row r="48" spans="1:5" ht="15.75" customHeight="1">
      <c r="A48" s="126"/>
      <c r="B48" s="163"/>
      <c r="C48" s="163"/>
      <c r="D48" s="163"/>
      <c r="E48" s="163"/>
    </row>
    <row r="49" spans="1:5" ht="15.75">
      <c r="A49" s="141" t="s">
        <v>71</v>
      </c>
      <c r="B49" s="142"/>
      <c r="C49" s="142"/>
      <c r="D49" s="141" t="s">
        <v>393</v>
      </c>
      <c r="E49" s="142"/>
    </row>
    <row r="51" ht="15">
      <c r="D51" s="207"/>
    </row>
  </sheetData>
  <sheetProtection/>
  <mergeCells count="12">
    <mergeCell ref="D1:E1"/>
    <mergeCell ref="D2:E2"/>
    <mergeCell ref="D3:E3"/>
    <mergeCell ref="A5:E5"/>
    <mergeCell ref="A6:E6"/>
    <mergeCell ref="D8:E8"/>
    <mergeCell ref="D10:E10"/>
    <mergeCell ref="A7:E7"/>
    <mergeCell ref="A9:A11"/>
    <mergeCell ref="B9:B11"/>
    <mergeCell ref="C9:C11"/>
    <mergeCell ref="D9:E9"/>
  </mergeCells>
  <printOptions/>
  <pageMargins left="0.59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8"/>
  <sheetViews>
    <sheetView zoomScalePageLayoutView="0" workbookViewId="0" topLeftCell="A313">
      <selection activeCell="F323" sqref="F323"/>
    </sheetView>
  </sheetViews>
  <sheetFormatPr defaultColWidth="8.796875" defaultRowHeight="15"/>
  <cols>
    <col min="1" max="1" width="17.19921875" style="3" customWidth="1"/>
    <col min="2" max="3" width="11.8984375" style="3" customWidth="1"/>
    <col min="4" max="4" width="11.69921875" style="3" customWidth="1"/>
    <col min="5" max="5" width="12" style="3" customWidth="1"/>
    <col min="6" max="6" width="13.09765625" style="3" customWidth="1"/>
    <col min="7" max="7" width="0.59375" style="3" customWidth="1"/>
    <col min="8" max="8" width="13.09765625" style="3" customWidth="1"/>
    <col min="9" max="9" width="11.5" style="3" customWidth="1"/>
    <col min="10" max="14" width="12.3984375" style="3" customWidth="1"/>
    <col min="15" max="15" width="11.5" style="3" customWidth="1"/>
    <col min="16" max="16" width="13.3984375" style="3" customWidth="1"/>
    <col min="17" max="17" width="15.59765625" style="3" customWidth="1"/>
    <col min="18" max="16384" width="9" style="3" customWidth="1"/>
  </cols>
  <sheetData>
    <row r="1" ht="11.25" customHeight="1"/>
    <row r="2" spans="1:9" ht="19.5" customHeight="1">
      <c r="A2" s="143"/>
      <c r="B2" s="2"/>
      <c r="C2" s="2"/>
      <c r="D2" s="2"/>
      <c r="E2" s="144"/>
      <c r="F2" s="144"/>
      <c r="G2" s="144"/>
      <c r="H2" s="145" t="s">
        <v>371</v>
      </c>
      <c r="I2" s="2"/>
    </row>
    <row r="3" spans="1:9" ht="16.5" customHeight="1">
      <c r="A3" s="67"/>
      <c r="B3" s="2"/>
      <c r="C3" s="2"/>
      <c r="D3" s="2"/>
      <c r="E3" s="146"/>
      <c r="F3" s="146"/>
      <c r="G3" s="146"/>
      <c r="H3" s="147" t="s">
        <v>187</v>
      </c>
      <c r="I3" s="2"/>
    </row>
    <row r="4" spans="1:9" ht="19.5" customHeight="1">
      <c r="A4" s="148"/>
      <c r="B4" s="149"/>
      <c r="C4" s="149"/>
      <c r="D4" s="150"/>
      <c r="E4" s="151"/>
      <c r="F4" s="151"/>
      <c r="G4" s="151"/>
      <c r="H4" s="152" t="s">
        <v>372</v>
      </c>
      <c r="I4" s="2"/>
    </row>
    <row r="5" spans="1:9" ht="6.75" customHeight="1" thickBot="1">
      <c r="A5" s="153"/>
      <c r="B5" s="154"/>
      <c r="C5" s="154"/>
      <c r="D5" s="155"/>
      <c r="E5" s="156"/>
      <c r="F5" s="156"/>
      <c r="G5" s="156"/>
      <c r="H5" s="157"/>
      <c r="I5" s="2"/>
    </row>
    <row r="6" spans="1:9" ht="15.75" customHeight="1" thickTop="1">
      <c r="A6" s="148"/>
      <c r="B6" s="149"/>
      <c r="C6" s="149"/>
      <c r="D6" s="150"/>
      <c r="E6" s="151"/>
      <c r="F6" s="151"/>
      <c r="G6" s="151"/>
      <c r="H6" s="152"/>
      <c r="I6" s="2"/>
    </row>
    <row r="7" spans="1:9" ht="21.75" customHeight="1">
      <c r="A7" s="330" t="s">
        <v>418</v>
      </c>
      <c r="B7" s="330"/>
      <c r="C7" s="330"/>
      <c r="D7" s="330"/>
      <c r="E7" s="330"/>
      <c r="F7" s="330"/>
      <c r="G7" s="330"/>
      <c r="H7" s="330"/>
      <c r="I7" s="2"/>
    </row>
    <row r="8" spans="1:9" ht="19.5" customHeight="1">
      <c r="A8" s="336" t="s">
        <v>767</v>
      </c>
      <c r="B8" s="336"/>
      <c r="C8" s="336"/>
      <c r="D8" s="336"/>
      <c r="E8" s="336"/>
      <c r="F8" s="336"/>
      <c r="G8" s="336"/>
      <c r="H8" s="336"/>
      <c r="I8" s="2"/>
    </row>
    <row r="9" spans="1:9" ht="19.5" customHeight="1">
      <c r="A9" s="16"/>
      <c r="B9" s="14"/>
      <c r="C9" s="14"/>
      <c r="D9" s="16"/>
      <c r="E9" s="16"/>
      <c r="F9" s="16"/>
      <c r="G9" s="16"/>
      <c r="H9" s="16"/>
      <c r="I9" s="2"/>
    </row>
    <row r="10" spans="1:9" ht="19.5" customHeight="1">
      <c r="A10" s="51" t="s">
        <v>18</v>
      </c>
      <c r="B10" s="14"/>
      <c r="C10" s="16"/>
      <c r="D10" s="16"/>
      <c r="E10" s="16"/>
      <c r="F10" s="16"/>
      <c r="G10" s="16"/>
      <c r="H10" s="16"/>
      <c r="I10" s="2"/>
    </row>
    <row r="11" spans="1:9" ht="9" customHeight="1">
      <c r="A11" s="11"/>
      <c r="B11" s="14"/>
      <c r="C11" s="16"/>
      <c r="D11" s="16"/>
      <c r="E11" s="16"/>
      <c r="F11" s="16"/>
      <c r="G11" s="16"/>
      <c r="H11" s="16"/>
      <c r="I11" s="2"/>
    </row>
    <row r="12" spans="1:9" ht="19.5" customHeight="1">
      <c r="A12" s="14" t="s">
        <v>161</v>
      </c>
      <c r="B12" s="16"/>
      <c r="C12" s="16"/>
      <c r="D12" s="16"/>
      <c r="E12" s="16"/>
      <c r="F12" s="16"/>
      <c r="G12" s="16"/>
      <c r="H12" s="16"/>
      <c r="I12" s="2"/>
    </row>
    <row r="13" spans="1:9" ht="16.5" customHeight="1">
      <c r="A13" s="47" t="s">
        <v>97</v>
      </c>
      <c r="B13" s="16"/>
      <c r="C13" s="16"/>
      <c r="D13" s="16"/>
      <c r="E13" s="16"/>
      <c r="F13" s="16"/>
      <c r="G13" s="16"/>
      <c r="H13" s="16"/>
      <c r="I13" s="2"/>
    </row>
    <row r="14" spans="1:9" ht="16.5" customHeight="1">
      <c r="A14" s="47" t="s">
        <v>748</v>
      </c>
      <c r="B14" s="16"/>
      <c r="C14" s="16"/>
      <c r="D14" s="16"/>
      <c r="E14" s="16"/>
      <c r="F14" s="16"/>
      <c r="G14" s="16"/>
      <c r="H14" s="16"/>
      <c r="I14" s="2"/>
    </row>
    <row r="15" spans="1:9" ht="16.5" customHeight="1">
      <c r="A15" s="47" t="s">
        <v>747</v>
      </c>
      <c r="B15" s="16"/>
      <c r="C15" s="16"/>
      <c r="D15" s="16"/>
      <c r="E15" s="16"/>
      <c r="F15" s="16"/>
      <c r="G15" s="16"/>
      <c r="H15" s="16"/>
      <c r="I15" s="2"/>
    </row>
    <row r="16" spans="1:9" ht="9.75" customHeight="1">
      <c r="A16" s="47"/>
      <c r="B16" s="16"/>
      <c r="C16" s="16"/>
      <c r="D16" s="16"/>
      <c r="E16" s="16"/>
      <c r="F16" s="16"/>
      <c r="G16" s="16"/>
      <c r="H16" s="16"/>
      <c r="I16" s="2"/>
    </row>
    <row r="17" spans="1:9" ht="16.5" customHeight="1">
      <c r="A17" s="47" t="s">
        <v>57</v>
      </c>
      <c r="B17" s="16"/>
      <c r="C17" s="16"/>
      <c r="D17" s="16"/>
      <c r="E17" s="16"/>
      <c r="F17" s="16"/>
      <c r="G17" s="16"/>
      <c r="H17" s="16"/>
      <c r="I17" s="2"/>
    </row>
    <row r="18" spans="1:9" ht="16.5" customHeight="1">
      <c r="A18" s="47" t="s">
        <v>58</v>
      </c>
      <c r="B18" s="16"/>
      <c r="C18" s="16"/>
      <c r="D18" s="16"/>
      <c r="E18" s="16"/>
      <c r="F18" s="16"/>
      <c r="G18" s="16"/>
      <c r="H18" s="16"/>
      <c r="I18" s="2"/>
    </row>
    <row r="19" spans="1:9" ht="16.5" customHeight="1">
      <c r="A19" s="47" t="s">
        <v>0</v>
      </c>
      <c r="B19" s="16"/>
      <c r="C19" s="16"/>
      <c r="D19" s="16"/>
      <c r="E19" s="16"/>
      <c r="F19" s="16"/>
      <c r="G19" s="16"/>
      <c r="H19" s="16"/>
      <c r="I19" s="2"/>
    </row>
    <row r="20" spans="1:9" ht="19.5" customHeight="1">
      <c r="A20" s="14" t="s">
        <v>419</v>
      </c>
      <c r="B20" s="16"/>
      <c r="C20" s="16"/>
      <c r="D20" s="16"/>
      <c r="E20" s="16"/>
      <c r="F20" s="16"/>
      <c r="G20" s="16"/>
      <c r="H20" s="16"/>
      <c r="I20" s="2"/>
    </row>
    <row r="21" spans="1:9" ht="19.5" customHeight="1">
      <c r="A21" s="14" t="s">
        <v>162</v>
      </c>
      <c r="B21" s="16"/>
      <c r="C21" s="16"/>
      <c r="D21" s="16"/>
      <c r="E21" s="16"/>
      <c r="F21" s="16"/>
      <c r="G21" s="16"/>
      <c r="H21" s="16"/>
      <c r="I21" s="2"/>
    </row>
    <row r="22" spans="1:9" ht="16.5" customHeight="1">
      <c r="A22" s="17" t="s">
        <v>39</v>
      </c>
      <c r="B22" s="16"/>
      <c r="C22" s="16"/>
      <c r="D22" s="16"/>
      <c r="E22" s="16"/>
      <c r="F22" s="16"/>
      <c r="G22" s="16"/>
      <c r="H22" s="16"/>
      <c r="I22" s="2"/>
    </row>
    <row r="23" spans="1:9" ht="16.5" customHeight="1">
      <c r="A23" s="17" t="s">
        <v>40</v>
      </c>
      <c r="B23" s="16"/>
      <c r="C23" s="16"/>
      <c r="D23" s="16"/>
      <c r="E23" s="16"/>
      <c r="F23" s="16"/>
      <c r="G23" s="16"/>
      <c r="H23" s="16"/>
      <c r="I23" s="2"/>
    </row>
    <row r="24" spans="1:9" ht="16.5" customHeight="1">
      <c r="A24" s="17" t="s">
        <v>85</v>
      </c>
      <c r="B24" s="16"/>
      <c r="C24" s="16"/>
      <c r="D24" s="16"/>
      <c r="E24" s="16"/>
      <c r="F24" s="16"/>
      <c r="G24" s="16"/>
      <c r="H24" s="16"/>
      <c r="I24" s="2"/>
    </row>
    <row r="25" spans="1:9" ht="16.5" customHeight="1">
      <c r="A25" s="17" t="s">
        <v>86</v>
      </c>
      <c r="B25" s="16"/>
      <c r="C25" s="16"/>
      <c r="D25" s="16"/>
      <c r="E25" s="16"/>
      <c r="F25" s="16"/>
      <c r="G25" s="16"/>
      <c r="H25" s="16"/>
      <c r="I25" s="2"/>
    </row>
    <row r="26" spans="1:9" ht="16.5" customHeight="1">
      <c r="A26" s="17" t="s">
        <v>87</v>
      </c>
      <c r="B26" s="16"/>
      <c r="C26" s="16"/>
      <c r="D26" s="16"/>
      <c r="E26" s="16"/>
      <c r="F26" s="16"/>
      <c r="G26" s="16"/>
      <c r="H26" s="16"/>
      <c r="I26" s="2"/>
    </row>
    <row r="27" spans="1:9" ht="16.5" customHeight="1">
      <c r="A27" s="17" t="s">
        <v>41</v>
      </c>
      <c r="B27" s="16"/>
      <c r="C27" s="16"/>
      <c r="D27" s="16"/>
      <c r="E27" s="16"/>
      <c r="F27" s="16"/>
      <c r="G27" s="16"/>
      <c r="H27" s="16"/>
      <c r="I27" s="2"/>
    </row>
    <row r="28" spans="1:9" ht="16.5" customHeight="1">
      <c r="A28" s="17" t="s">
        <v>42</v>
      </c>
      <c r="B28" s="16"/>
      <c r="C28" s="16"/>
      <c r="D28" s="16"/>
      <c r="E28" s="16"/>
      <c r="F28" s="16"/>
      <c r="G28" s="16"/>
      <c r="H28" s="16"/>
      <c r="I28" s="2"/>
    </row>
    <row r="29" spans="1:9" ht="16.5" customHeight="1">
      <c r="A29" s="17" t="s">
        <v>43</v>
      </c>
      <c r="B29" s="16"/>
      <c r="C29" s="16"/>
      <c r="D29" s="16"/>
      <c r="E29" s="16"/>
      <c r="F29" s="16"/>
      <c r="G29" s="16"/>
      <c r="H29" s="16"/>
      <c r="I29" s="2"/>
    </row>
    <row r="30" spans="1:9" ht="16.5" customHeight="1">
      <c r="A30" s="17" t="s">
        <v>44</v>
      </c>
      <c r="B30" s="16"/>
      <c r="C30" s="16"/>
      <c r="D30" s="16"/>
      <c r="E30" s="16"/>
      <c r="F30" s="16"/>
      <c r="G30" s="16"/>
      <c r="H30" s="16"/>
      <c r="I30" s="2"/>
    </row>
    <row r="31" spans="1:9" ht="16.5" customHeight="1">
      <c r="A31" s="17" t="s">
        <v>45</v>
      </c>
      <c r="B31" s="16"/>
      <c r="C31" s="16"/>
      <c r="D31" s="16"/>
      <c r="E31" s="16"/>
      <c r="F31" s="16"/>
      <c r="G31" s="16"/>
      <c r="H31" s="16"/>
      <c r="I31" s="2"/>
    </row>
    <row r="32" spans="1:9" ht="16.5" customHeight="1">
      <c r="A32" s="17" t="s">
        <v>420</v>
      </c>
      <c r="B32" s="16"/>
      <c r="C32" s="16"/>
      <c r="D32" s="16"/>
      <c r="E32" s="16"/>
      <c r="F32" s="16"/>
      <c r="G32" s="16"/>
      <c r="H32" s="16"/>
      <c r="I32" s="2"/>
    </row>
    <row r="33" spans="1:9" ht="16.5" customHeight="1">
      <c r="A33" s="17" t="s">
        <v>88</v>
      </c>
      <c r="B33" s="16"/>
      <c r="C33" s="16"/>
      <c r="D33" s="16"/>
      <c r="E33" s="16"/>
      <c r="F33" s="16"/>
      <c r="G33" s="16"/>
      <c r="H33" s="16"/>
      <c r="I33" s="2"/>
    </row>
    <row r="34" spans="1:9" ht="16.5" customHeight="1">
      <c r="A34" s="17" t="s">
        <v>46</v>
      </c>
      <c r="B34" s="16"/>
      <c r="C34" s="16"/>
      <c r="D34" s="16"/>
      <c r="E34" s="16"/>
      <c r="F34" s="16"/>
      <c r="G34" s="16"/>
      <c r="H34" s="16"/>
      <c r="I34" s="2"/>
    </row>
    <row r="35" spans="1:9" ht="16.5" customHeight="1">
      <c r="A35" s="17" t="s">
        <v>47</v>
      </c>
      <c r="B35" s="16"/>
      <c r="C35" s="16"/>
      <c r="D35" s="16"/>
      <c r="E35" s="16"/>
      <c r="F35" s="16"/>
      <c r="G35" s="16"/>
      <c r="H35" s="16"/>
      <c r="I35" s="2"/>
    </row>
    <row r="36" spans="1:9" ht="16.5" customHeight="1">
      <c r="A36" s="17" t="s">
        <v>48</v>
      </c>
      <c r="B36" s="16"/>
      <c r="C36" s="16"/>
      <c r="D36" s="16"/>
      <c r="E36" s="16"/>
      <c r="F36" s="16"/>
      <c r="G36" s="16"/>
      <c r="H36" s="16"/>
      <c r="I36" s="2"/>
    </row>
    <row r="37" spans="1:9" ht="16.5" customHeight="1">
      <c r="A37" s="17" t="s">
        <v>49</v>
      </c>
      <c r="B37" s="16"/>
      <c r="C37" s="16"/>
      <c r="D37" s="16"/>
      <c r="E37" s="16"/>
      <c r="F37" s="16"/>
      <c r="G37" s="16"/>
      <c r="H37" s="16"/>
      <c r="I37" s="2"/>
    </row>
    <row r="38" spans="1:9" ht="16.5" customHeight="1">
      <c r="A38" s="17" t="s">
        <v>50</v>
      </c>
      <c r="B38" s="16"/>
      <c r="C38" s="16"/>
      <c r="D38" s="16"/>
      <c r="E38" s="16"/>
      <c r="F38" s="16"/>
      <c r="G38" s="16"/>
      <c r="H38" s="16"/>
      <c r="I38" s="2"/>
    </row>
    <row r="39" spans="1:9" ht="16.5" customHeight="1">
      <c r="A39" s="17" t="s">
        <v>51</v>
      </c>
      <c r="B39" s="16"/>
      <c r="C39" s="16"/>
      <c r="D39" s="16"/>
      <c r="E39" s="16"/>
      <c r="F39" s="16"/>
      <c r="G39" s="16"/>
      <c r="H39" s="16"/>
      <c r="I39" s="2"/>
    </row>
    <row r="40" spans="1:9" ht="16.5" customHeight="1">
      <c r="A40" s="17" t="s">
        <v>180</v>
      </c>
      <c r="B40" s="16"/>
      <c r="C40" s="16"/>
      <c r="D40" s="16"/>
      <c r="E40" s="16"/>
      <c r="F40" s="16"/>
      <c r="G40" s="16"/>
      <c r="H40" s="16"/>
      <c r="I40" s="2"/>
    </row>
    <row r="41" spans="1:9" ht="16.5" customHeight="1">
      <c r="A41" s="17" t="s">
        <v>421</v>
      </c>
      <c r="B41" s="16"/>
      <c r="C41" s="16"/>
      <c r="D41" s="16"/>
      <c r="E41" s="16"/>
      <c r="F41" s="16"/>
      <c r="G41" s="16"/>
      <c r="H41" s="16"/>
      <c r="I41" s="2"/>
    </row>
    <row r="42" spans="1:9" ht="16.5" customHeight="1">
      <c r="A42" s="17" t="s">
        <v>52</v>
      </c>
      <c r="B42" s="16"/>
      <c r="C42" s="16"/>
      <c r="D42" s="16"/>
      <c r="E42" s="16"/>
      <c r="F42" s="16"/>
      <c r="G42" s="16"/>
      <c r="H42" s="16"/>
      <c r="I42" s="2"/>
    </row>
    <row r="43" spans="1:9" ht="16.5" customHeight="1">
      <c r="A43" s="17" t="s">
        <v>422</v>
      </c>
      <c r="B43" s="16"/>
      <c r="C43" s="16"/>
      <c r="D43" s="16"/>
      <c r="E43" s="16"/>
      <c r="F43" s="16"/>
      <c r="G43" s="16"/>
      <c r="H43" s="16"/>
      <c r="I43" s="2"/>
    </row>
    <row r="44" spans="1:9" ht="16.5" customHeight="1">
      <c r="A44" s="17" t="s">
        <v>53</v>
      </c>
      <c r="B44" s="16"/>
      <c r="C44" s="16"/>
      <c r="D44" s="16"/>
      <c r="E44" s="16"/>
      <c r="F44" s="16"/>
      <c r="G44" s="16"/>
      <c r="H44" s="16"/>
      <c r="I44" s="2"/>
    </row>
    <row r="45" spans="1:9" ht="16.5" customHeight="1">
      <c r="A45" s="17" t="s">
        <v>54</v>
      </c>
      <c r="B45" s="16"/>
      <c r="C45" s="16"/>
      <c r="D45" s="16"/>
      <c r="E45" s="16"/>
      <c r="F45" s="16"/>
      <c r="G45" s="16"/>
      <c r="H45" s="16"/>
      <c r="I45" s="2"/>
    </row>
    <row r="46" spans="1:9" ht="16.5" customHeight="1">
      <c r="A46" s="17" t="s">
        <v>90</v>
      </c>
      <c r="B46" s="16"/>
      <c r="C46" s="16"/>
      <c r="D46" s="16"/>
      <c r="E46" s="16"/>
      <c r="F46" s="16"/>
      <c r="G46" s="16"/>
      <c r="H46" s="16"/>
      <c r="I46" s="2"/>
    </row>
    <row r="47" spans="1:9" ht="16.5" customHeight="1">
      <c r="A47" s="17" t="s">
        <v>89</v>
      </c>
      <c r="B47" s="16"/>
      <c r="C47" s="16"/>
      <c r="D47" s="16"/>
      <c r="E47" s="16"/>
      <c r="F47" s="16"/>
      <c r="G47" s="16"/>
      <c r="H47" s="16"/>
      <c r="I47" s="2"/>
    </row>
    <row r="48" spans="1:9" ht="16.5" customHeight="1">
      <c r="A48" s="17" t="s">
        <v>56</v>
      </c>
      <c r="B48" s="16"/>
      <c r="C48" s="16"/>
      <c r="D48" s="16"/>
      <c r="E48" s="16"/>
      <c r="F48" s="16"/>
      <c r="G48" s="16"/>
      <c r="H48" s="16"/>
      <c r="I48" s="2"/>
    </row>
    <row r="49" spans="1:9" ht="16.5" customHeight="1">
      <c r="A49" s="17" t="s">
        <v>55</v>
      </c>
      <c r="B49" s="16"/>
      <c r="C49" s="16"/>
      <c r="D49" s="16"/>
      <c r="E49" s="16"/>
      <c r="F49" s="16"/>
      <c r="G49" s="16"/>
      <c r="H49" s="16"/>
      <c r="I49" s="2"/>
    </row>
    <row r="50" spans="1:9" ht="16.5" customHeight="1">
      <c r="A50" s="17" t="s">
        <v>92</v>
      </c>
      <c r="B50" s="16"/>
      <c r="C50" s="16"/>
      <c r="D50" s="16"/>
      <c r="E50" s="16"/>
      <c r="F50" s="16"/>
      <c r="G50" s="16"/>
      <c r="H50" s="16"/>
      <c r="I50" s="2"/>
    </row>
    <row r="51" spans="1:9" ht="16.5" customHeight="1">
      <c r="A51" s="17" t="s">
        <v>91</v>
      </c>
      <c r="B51" s="16"/>
      <c r="C51" s="16"/>
      <c r="D51" s="16"/>
      <c r="E51" s="16"/>
      <c r="F51" s="16"/>
      <c r="G51" s="16"/>
      <c r="H51" s="16"/>
      <c r="I51" s="2"/>
    </row>
    <row r="52" spans="1:9" ht="16.5" customHeight="1">
      <c r="A52" s="17" t="s">
        <v>59</v>
      </c>
      <c r="B52" s="16"/>
      <c r="C52" s="16"/>
      <c r="D52" s="16"/>
      <c r="E52" s="16"/>
      <c r="F52" s="16"/>
      <c r="G52" s="16"/>
      <c r="H52" s="16"/>
      <c r="I52" s="2"/>
    </row>
    <row r="53" spans="1:9" ht="16.5" customHeight="1">
      <c r="A53" s="17"/>
      <c r="B53" s="16"/>
      <c r="C53" s="16"/>
      <c r="D53" s="16"/>
      <c r="E53" s="16"/>
      <c r="F53" s="16"/>
      <c r="G53" s="16"/>
      <c r="H53" s="16"/>
      <c r="I53" s="2"/>
    </row>
    <row r="54" spans="1:9" ht="19.5" customHeight="1">
      <c r="A54" s="51" t="s">
        <v>19</v>
      </c>
      <c r="B54" s="14"/>
      <c r="C54" s="14"/>
      <c r="D54" s="16"/>
      <c r="E54" s="16"/>
      <c r="F54" s="16"/>
      <c r="G54" s="16"/>
      <c r="H54" s="16"/>
      <c r="I54" s="2"/>
    </row>
    <row r="55" spans="1:9" ht="9" customHeight="1">
      <c r="A55" s="11"/>
      <c r="B55" s="14"/>
      <c r="C55" s="14"/>
      <c r="D55" s="16"/>
      <c r="E55" s="16"/>
      <c r="F55" s="16"/>
      <c r="G55" s="16"/>
      <c r="H55" s="16"/>
      <c r="I55" s="2"/>
    </row>
    <row r="56" spans="1:9" ht="19.5" customHeight="1">
      <c r="A56" s="14" t="s">
        <v>163</v>
      </c>
      <c r="B56" s="16"/>
      <c r="C56" s="16"/>
      <c r="D56" s="16"/>
      <c r="E56" s="16"/>
      <c r="F56" s="16"/>
      <c r="G56" s="16"/>
      <c r="H56" s="16"/>
      <c r="I56" s="2"/>
    </row>
    <row r="57" spans="1:9" ht="19.5" customHeight="1">
      <c r="A57" s="14" t="s">
        <v>186</v>
      </c>
      <c r="B57" s="16"/>
      <c r="C57" s="16"/>
      <c r="D57" s="16"/>
      <c r="E57" s="16"/>
      <c r="F57" s="16"/>
      <c r="G57" s="16"/>
      <c r="H57" s="16"/>
      <c r="I57" s="2"/>
    </row>
    <row r="58" spans="1:9" ht="16.5" customHeight="1">
      <c r="A58" s="17"/>
      <c r="B58" s="16"/>
      <c r="C58" s="16"/>
      <c r="D58" s="16"/>
      <c r="E58" s="16"/>
      <c r="F58" s="16"/>
      <c r="G58" s="16"/>
      <c r="H58" s="16"/>
      <c r="I58" s="2"/>
    </row>
    <row r="59" spans="1:9" ht="19.5" customHeight="1">
      <c r="A59" s="51" t="s">
        <v>20</v>
      </c>
      <c r="B59" s="14"/>
      <c r="C59" s="14"/>
      <c r="D59" s="16"/>
      <c r="E59" s="16"/>
      <c r="F59" s="16"/>
      <c r="G59" s="16"/>
      <c r="H59" s="16"/>
      <c r="I59" s="2"/>
    </row>
    <row r="60" spans="1:9" ht="9" customHeight="1">
      <c r="A60" s="11"/>
      <c r="B60" s="14"/>
      <c r="C60" s="14"/>
      <c r="D60" s="16"/>
      <c r="E60" s="16"/>
      <c r="F60" s="16"/>
      <c r="G60" s="16"/>
      <c r="H60" s="16"/>
      <c r="I60" s="2"/>
    </row>
    <row r="61" spans="1:9" ht="19.5" customHeight="1">
      <c r="A61" s="14" t="s">
        <v>164</v>
      </c>
      <c r="B61" s="16"/>
      <c r="C61" s="16"/>
      <c r="D61" s="16"/>
      <c r="E61" s="16"/>
      <c r="F61" s="16"/>
      <c r="G61" s="16"/>
      <c r="H61" s="16"/>
      <c r="I61" s="2"/>
    </row>
    <row r="62" spans="1:9" ht="19.5" customHeight="1">
      <c r="A62" s="14" t="s">
        <v>423</v>
      </c>
      <c r="B62" s="16"/>
      <c r="C62" s="16"/>
      <c r="D62" s="16"/>
      <c r="E62" s="16"/>
      <c r="F62" s="16"/>
      <c r="G62" s="16"/>
      <c r="H62" s="16"/>
      <c r="I62" s="2"/>
    </row>
    <row r="63" spans="1:9" ht="16.5" customHeight="1">
      <c r="A63" s="16" t="s">
        <v>424</v>
      </c>
      <c r="B63" s="16"/>
      <c r="C63" s="16"/>
      <c r="D63" s="16"/>
      <c r="E63" s="16"/>
      <c r="F63" s="16"/>
      <c r="G63" s="16"/>
      <c r="H63" s="16"/>
      <c r="I63" s="2"/>
    </row>
    <row r="64" spans="1:9" ht="16.5" customHeight="1">
      <c r="A64" s="16" t="s">
        <v>425</v>
      </c>
      <c r="B64" s="16"/>
      <c r="C64" s="16"/>
      <c r="D64" s="16"/>
      <c r="E64" s="16"/>
      <c r="F64" s="16"/>
      <c r="G64" s="16"/>
      <c r="H64" s="16"/>
      <c r="I64" s="2"/>
    </row>
    <row r="65" spans="1:9" ht="19.5" customHeight="1">
      <c r="A65" s="14" t="s">
        <v>426</v>
      </c>
      <c r="B65" s="16"/>
      <c r="C65" s="16"/>
      <c r="D65" s="16"/>
      <c r="E65" s="16"/>
      <c r="F65" s="16"/>
      <c r="G65" s="16"/>
      <c r="H65" s="16"/>
      <c r="I65" s="2"/>
    </row>
    <row r="66" spans="1:9" ht="16.5" customHeight="1">
      <c r="A66" s="16"/>
      <c r="B66" s="16"/>
      <c r="C66" s="16"/>
      <c r="D66" s="16"/>
      <c r="E66" s="16"/>
      <c r="F66" s="16"/>
      <c r="G66" s="16"/>
      <c r="H66" s="16"/>
      <c r="I66" s="2"/>
    </row>
    <row r="67" spans="1:9" ht="19.5" customHeight="1">
      <c r="A67" s="51" t="s">
        <v>21</v>
      </c>
      <c r="B67" s="14"/>
      <c r="C67" s="16"/>
      <c r="D67" s="16"/>
      <c r="E67" s="16"/>
      <c r="F67" s="16"/>
      <c r="G67" s="16"/>
      <c r="H67" s="16"/>
      <c r="I67" s="2"/>
    </row>
    <row r="68" spans="1:9" ht="9" customHeight="1">
      <c r="A68" s="11"/>
      <c r="B68" s="14"/>
      <c r="C68" s="16"/>
      <c r="D68" s="16"/>
      <c r="E68" s="16"/>
      <c r="F68" s="16"/>
      <c r="G68" s="16"/>
      <c r="H68" s="16"/>
      <c r="I68" s="2"/>
    </row>
    <row r="69" spans="1:9" ht="19.5" customHeight="1">
      <c r="A69" s="14" t="s">
        <v>427</v>
      </c>
      <c r="B69" s="16"/>
      <c r="C69" s="16"/>
      <c r="D69" s="16"/>
      <c r="E69" s="16"/>
      <c r="F69" s="16"/>
      <c r="G69" s="16"/>
      <c r="H69" s="16"/>
      <c r="I69" s="2"/>
    </row>
    <row r="70" spans="1:9" ht="15">
      <c r="A70" s="47" t="s">
        <v>428</v>
      </c>
      <c r="B70" s="16"/>
      <c r="C70" s="16"/>
      <c r="D70" s="16"/>
      <c r="E70" s="16"/>
      <c r="F70" s="16"/>
      <c r="G70" s="16"/>
      <c r="H70" s="16"/>
      <c r="I70" s="2"/>
    </row>
    <row r="71" spans="1:9" ht="15">
      <c r="A71" s="208" t="s">
        <v>429</v>
      </c>
      <c r="B71" s="16"/>
      <c r="C71" s="16"/>
      <c r="D71" s="16"/>
      <c r="E71" s="16"/>
      <c r="F71" s="16"/>
      <c r="G71" s="16"/>
      <c r="H71" s="16"/>
      <c r="I71" s="2"/>
    </row>
    <row r="72" spans="1:9" ht="15">
      <c r="A72" s="208" t="s">
        <v>430</v>
      </c>
      <c r="B72" s="16"/>
      <c r="C72" s="16"/>
      <c r="D72" s="16"/>
      <c r="E72" s="16"/>
      <c r="F72" s="16"/>
      <c r="G72" s="16"/>
      <c r="H72" s="16"/>
      <c r="I72" s="2"/>
    </row>
    <row r="73" spans="1:9" ht="15">
      <c r="A73" s="209" t="s">
        <v>431</v>
      </c>
      <c r="B73" s="16"/>
      <c r="C73" s="16"/>
      <c r="D73" s="16"/>
      <c r="E73" s="16"/>
      <c r="F73" s="16"/>
      <c r="G73" s="16"/>
      <c r="H73" s="16"/>
      <c r="I73" s="2"/>
    </row>
    <row r="74" spans="1:9" ht="15">
      <c r="A74" s="210" t="s">
        <v>432</v>
      </c>
      <c r="B74" s="16"/>
      <c r="C74" s="16"/>
      <c r="D74" s="16"/>
      <c r="E74" s="16"/>
      <c r="F74" s="16"/>
      <c r="G74" s="16"/>
      <c r="H74" s="16"/>
      <c r="I74" s="2"/>
    </row>
    <row r="75" spans="1:9" ht="19.5" customHeight="1">
      <c r="A75" s="14" t="s">
        <v>433</v>
      </c>
      <c r="B75" s="16"/>
      <c r="C75" s="16"/>
      <c r="D75" s="16"/>
      <c r="E75" s="16"/>
      <c r="F75" s="16"/>
      <c r="G75" s="16"/>
      <c r="H75" s="16"/>
      <c r="I75" s="2"/>
    </row>
    <row r="76" spans="1:9" ht="15">
      <c r="A76" s="47" t="s">
        <v>434</v>
      </c>
      <c r="B76" s="16"/>
      <c r="C76" s="16"/>
      <c r="D76" s="16"/>
      <c r="E76" s="16"/>
      <c r="F76" s="16"/>
      <c r="G76" s="16"/>
      <c r="H76" s="16"/>
      <c r="I76" s="2"/>
    </row>
    <row r="77" spans="1:9" ht="15">
      <c r="A77" s="210" t="s">
        <v>435</v>
      </c>
      <c r="B77" s="16"/>
      <c r="C77" s="16"/>
      <c r="D77" s="16"/>
      <c r="E77" s="16"/>
      <c r="F77" s="16"/>
      <c r="G77" s="16"/>
      <c r="H77" s="16"/>
      <c r="I77" s="2"/>
    </row>
    <row r="78" spans="1:9" ht="15">
      <c r="A78" s="210" t="s">
        <v>436</v>
      </c>
      <c r="B78" s="16"/>
      <c r="C78" s="16"/>
      <c r="D78" s="16"/>
      <c r="E78" s="16"/>
      <c r="F78" s="16"/>
      <c r="G78" s="16"/>
      <c r="H78" s="16"/>
      <c r="I78" s="2"/>
    </row>
    <row r="79" spans="1:9" ht="15">
      <c r="A79" s="47" t="s">
        <v>437</v>
      </c>
      <c r="B79" s="16"/>
      <c r="C79" s="16"/>
      <c r="D79" s="16"/>
      <c r="E79" s="16"/>
      <c r="F79" s="16"/>
      <c r="G79" s="16"/>
      <c r="H79" s="16"/>
      <c r="I79" s="2"/>
    </row>
    <row r="80" spans="1:9" ht="15">
      <c r="A80" s="210" t="s">
        <v>438</v>
      </c>
      <c r="B80" s="16"/>
      <c r="C80" s="16"/>
      <c r="D80" s="16"/>
      <c r="E80" s="16"/>
      <c r="F80" s="16"/>
      <c r="G80" s="16"/>
      <c r="H80" s="16"/>
      <c r="I80" s="2"/>
    </row>
    <row r="81" spans="1:9" ht="15">
      <c r="A81" s="47" t="s">
        <v>439</v>
      </c>
      <c r="B81" s="16"/>
      <c r="C81" s="16"/>
      <c r="D81" s="16"/>
      <c r="E81" s="16"/>
      <c r="F81" s="16"/>
      <c r="G81" s="16"/>
      <c r="H81" s="16"/>
      <c r="I81" s="2"/>
    </row>
    <row r="82" spans="1:9" ht="15">
      <c r="A82" s="210" t="s">
        <v>440</v>
      </c>
      <c r="B82" s="16"/>
      <c r="C82" s="16"/>
      <c r="D82" s="16"/>
      <c r="E82" s="16"/>
      <c r="F82" s="16"/>
      <c r="G82" s="16"/>
      <c r="H82" s="16"/>
      <c r="I82" s="2"/>
    </row>
    <row r="83" spans="1:9" ht="15">
      <c r="A83" s="47" t="s">
        <v>441</v>
      </c>
      <c r="B83" s="16"/>
      <c r="C83" s="16"/>
      <c r="D83" s="16"/>
      <c r="E83" s="16"/>
      <c r="F83" s="16"/>
      <c r="G83" s="16"/>
      <c r="H83" s="16"/>
      <c r="I83" s="2"/>
    </row>
    <row r="84" spans="1:9" ht="15">
      <c r="A84" s="210" t="s">
        <v>442</v>
      </c>
      <c r="B84" s="16"/>
      <c r="C84" s="16"/>
      <c r="D84" s="16"/>
      <c r="E84" s="16"/>
      <c r="F84" s="16"/>
      <c r="G84" s="16"/>
      <c r="H84" s="16"/>
      <c r="I84" s="2"/>
    </row>
    <row r="85" spans="1:9" ht="15">
      <c r="A85" s="47" t="s">
        <v>443</v>
      </c>
      <c r="B85" s="16"/>
      <c r="C85" s="16"/>
      <c r="D85" s="16"/>
      <c r="E85" s="16"/>
      <c r="F85" s="16"/>
      <c r="G85" s="16"/>
      <c r="H85" s="16"/>
      <c r="I85" s="2"/>
    </row>
    <row r="86" spans="1:9" ht="15">
      <c r="A86" s="208" t="s">
        <v>444</v>
      </c>
      <c r="B86" s="16"/>
      <c r="C86" s="16"/>
      <c r="D86" s="16"/>
      <c r="E86" s="16"/>
      <c r="F86" s="16"/>
      <c r="G86" s="16"/>
      <c r="H86" s="16"/>
      <c r="I86" s="2"/>
    </row>
    <row r="87" spans="1:9" ht="15">
      <c r="A87" s="208" t="s">
        <v>445</v>
      </c>
      <c r="B87" s="16"/>
      <c r="C87" s="16"/>
      <c r="D87" s="16"/>
      <c r="E87" s="16"/>
      <c r="F87" s="16"/>
      <c r="G87" s="16"/>
      <c r="H87" s="16"/>
      <c r="I87" s="2"/>
    </row>
    <row r="88" spans="1:9" ht="15">
      <c r="A88" s="208" t="s">
        <v>446</v>
      </c>
      <c r="B88" s="16"/>
      <c r="C88" s="16"/>
      <c r="D88" s="16"/>
      <c r="E88" s="16"/>
      <c r="F88" s="16"/>
      <c r="G88" s="16"/>
      <c r="H88" s="16"/>
      <c r="I88" s="2"/>
    </row>
    <row r="89" spans="1:9" ht="15">
      <c r="A89" s="208" t="s">
        <v>447</v>
      </c>
      <c r="B89" s="16"/>
      <c r="C89" s="16"/>
      <c r="D89" s="16"/>
      <c r="E89" s="16"/>
      <c r="F89" s="16"/>
      <c r="G89" s="16"/>
      <c r="H89" s="16"/>
      <c r="I89" s="2"/>
    </row>
    <row r="90" spans="1:9" ht="15">
      <c r="A90" s="208" t="s">
        <v>448</v>
      </c>
      <c r="B90" s="16"/>
      <c r="C90" s="16"/>
      <c r="D90" s="16"/>
      <c r="E90" s="16"/>
      <c r="F90" s="16"/>
      <c r="G90" s="16"/>
      <c r="H90" s="16"/>
      <c r="I90" s="2"/>
    </row>
    <row r="91" spans="1:9" ht="15">
      <c r="A91" s="17" t="s">
        <v>752</v>
      </c>
      <c r="B91" s="16"/>
      <c r="C91" s="16"/>
      <c r="D91" s="16"/>
      <c r="E91" s="16"/>
      <c r="F91" s="16"/>
      <c r="G91" s="16"/>
      <c r="H91" s="16"/>
      <c r="I91" s="2"/>
    </row>
    <row r="92" spans="1:9" ht="15">
      <c r="A92" s="211" t="s">
        <v>449</v>
      </c>
      <c r="B92" s="16"/>
      <c r="C92" s="16"/>
      <c r="D92" s="16"/>
      <c r="E92" s="16"/>
      <c r="F92" s="16"/>
      <c r="G92" s="16"/>
      <c r="H92" s="16"/>
      <c r="I92" s="2"/>
    </row>
    <row r="93" spans="1:9" ht="10.5" customHeight="1">
      <c r="A93" s="211"/>
      <c r="B93" s="16"/>
      <c r="C93" s="16"/>
      <c r="D93" s="16"/>
      <c r="E93" s="16"/>
      <c r="F93" s="16"/>
      <c r="G93" s="16"/>
      <c r="H93" s="16"/>
      <c r="I93" s="2"/>
    </row>
    <row r="94" spans="1:9" ht="15">
      <c r="A94" s="47" t="s">
        <v>450</v>
      </c>
      <c r="B94" s="16"/>
      <c r="C94" s="16"/>
      <c r="D94" s="16" t="s">
        <v>451</v>
      </c>
      <c r="E94" s="16"/>
      <c r="F94" s="16"/>
      <c r="G94" s="16"/>
      <c r="H94" s="16"/>
      <c r="I94" s="2"/>
    </row>
    <row r="95" spans="1:9" ht="15">
      <c r="A95" s="210" t="s">
        <v>452</v>
      </c>
      <c r="B95" s="16"/>
      <c r="C95" s="16"/>
      <c r="D95" s="16" t="s">
        <v>453</v>
      </c>
      <c r="E95" s="16"/>
      <c r="F95" s="16"/>
      <c r="G95" s="16"/>
      <c r="H95" s="16"/>
      <c r="I95" s="2"/>
    </row>
    <row r="96" spans="1:9" ht="15">
      <c r="A96" s="210" t="s">
        <v>454</v>
      </c>
      <c r="B96" s="16"/>
      <c r="C96" s="16"/>
      <c r="D96" s="16" t="s">
        <v>455</v>
      </c>
      <c r="E96" s="16"/>
      <c r="F96" s="16"/>
      <c r="G96" s="16"/>
      <c r="H96" s="16"/>
      <c r="I96" s="2"/>
    </row>
    <row r="97" spans="1:9" ht="15">
      <c r="A97" s="210" t="s">
        <v>456</v>
      </c>
      <c r="B97" s="16"/>
      <c r="C97" s="16"/>
      <c r="D97" s="16" t="s">
        <v>457</v>
      </c>
      <c r="E97" s="16"/>
      <c r="F97" s="16"/>
      <c r="G97" s="16"/>
      <c r="H97" s="16"/>
      <c r="I97" s="2"/>
    </row>
    <row r="98" spans="1:9" ht="15">
      <c r="A98" s="210" t="s">
        <v>458</v>
      </c>
      <c r="B98" s="16"/>
      <c r="C98" s="16"/>
      <c r="D98" s="16" t="s">
        <v>459</v>
      </c>
      <c r="E98" s="16"/>
      <c r="F98" s="16"/>
      <c r="G98" s="16"/>
      <c r="H98" s="16"/>
      <c r="I98" s="2"/>
    </row>
    <row r="99" spans="1:9" ht="15">
      <c r="A99" s="16" t="s">
        <v>768</v>
      </c>
      <c r="B99" s="16"/>
      <c r="C99" s="16"/>
      <c r="D99" s="212" t="s">
        <v>460</v>
      </c>
      <c r="E99" s="16"/>
      <c r="F99" s="16"/>
      <c r="G99" s="16"/>
      <c r="H99" s="16"/>
      <c r="I99" s="2"/>
    </row>
    <row r="100" spans="1:9" ht="15">
      <c r="A100" s="210" t="s">
        <v>461</v>
      </c>
      <c r="B100" s="16"/>
      <c r="C100" s="16"/>
      <c r="D100" s="16" t="s">
        <v>462</v>
      </c>
      <c r="E100" s="16"/>
      <c r="F100" s="16"/>
      <c r="G100" s="16"/>
      <c r="H100" s="16"/>
      <c r="I100" s="2"/>
    </row>
    <row r="101" spans="1:9" ht="15">
      <c r="A101" s="210" t="s">
        <v>463</v>
      </c>
      <c r="B101" s="16"/>
      <c r="C101" s="16"/>
      <c r="D101" s="16" t="s">
        <v>464</v>
      </c>
      <c r="E101" s="16"/>
      <c r="F101" s="16"/>
      <c r="G101" s="16"/>
      <c r="H101" s="16"/>
      <c r="I101" s="2"/>
    </row>
    <row r="102" spans="1:9" ht="10.5" customHeight="1">
      <c r="A102" s="210"/>
      <c r="B102" s="16"/>
      <c r="C102" s="16"/>
      <c r="D102" s="16"/>
      <c r="E102" s="16"/>
      <c r="F102" s="16"/>
      <c r="G102" s="16"/>
      <c r="H102" s="16"/>
      <c r="I102" s="2"/>
    </row>
    <row r="103" spans="1:9" ht="15">
      <c r="A103" s="47" t="s">
        <v>450</v>
      </c>
      <c r="B103" s="16"/>
      <c r="C103" s="16"/>
      <c r="D103" s="16" t="s">
        <v>465</v>
      </c>
      <c r="E103" s="16"/>
      <c r="F103" s="16"/>
      <c r="G103" s="16"/>
      <c r="H103" s="16"/>
      <c r="I103" s="2"/>
    </row>
    <row r="104" spans="1:9" ht="15">
      <c r="A104" s="210" t="s">
        <v>452</v>
      </c>
      <c r="B104" s="16"/>
      <c r="C104" s="16"/>
      <c r="D104" s="16" t="s">
        <v>466</v>
      </c>
      <c r="E104" s="16"/>
      <c r="F104" s="16"/>
      <c r="G104" s="16"/>
      <c r="H104" s="16"/>
      <c r="I104" s="2"/>
    </row>
    <row r="105" spans="1:9" ht="15">
      <c r="A105" s="210" t="s">
        <v>454</v>
      </c>
      <c r="B105" s="16"/>
      <c r="C105" s="16"/>
      <c r="D105" s="16" t="s">
        <v>467</v>
      </c>
      <c r="E105" s="16"/>
      <c r="F105" s="16"/>
      <c r="G105" s="16"/>
      <c r="H105" s="16"/>
      <c r="I105" s="2"/>
    </row>
    <row r="106" spans="1:9" ht="15">
      <c r="A106" s="210" t="s">
        <v>456</v>
      </c>
      <c r="B106" s="16"/>
      <c r="C106" s="16"/>
      <c r="D106" s="16" t="s">
        <v>468</v>
      </c>
      <c r="E106" s="16"/>
      <c r="F106" s="16"/>
      <c r="G106" s="16"/>
      <c r="H106" s="16"/>
      <c r="I106" s="2"/>
    </row>
    <row r="107" spans="1:9" ht="15">
      <c r="A107" s="210" t="s">
        <v>458</v>
      </c>
      <c r="B107" s="16"/>
      <c r="C107" s="16"/>
      <c r="D107" s="16" t="s">
        <v>469</v>
      </c>
      <c r="E107" s="16"/>
      <c r="F107" s="16"/>
      <c r="G107" s="16"/>
      <c r="H107" s="16"/>
      <c r="I107" s="2"/>
    </row>
    <row r="108" spans="1:9" ht="15">
      <c r="A108" s="16" t="s">
        <v>768</v>
      </c>
      <c r="B108" s="16"/>
      <c r="C108" s="16"/>
      <c r="D108" s="212" t="s">
        <v>470</v>
      </c>
      <c r="E108" s="16"/>
      <c r="F108" s="16"/>
      <c r="G108" s="16"/>
      <c r="H108" s="16"/>
      <c r="I108" s="2"/>
    </row>
    <row r="109" spans="1:9" ht="15">
      <c r="A109" s="210" t="s">
        <v>461</v>
      </c>
      <c r="B109" s="16"/>
      <c r="C109" s="16"/>
      <c r="D109" s="16" t="s">
        <v>471</v>
      </c>
      <c r="E109" s="16"/>
      <c r="F109" s="16"/>
      <c r="G109" s="16"/>
      <c r="H109" s="16"/>
      <c r="I109" s="2"/>
    </row>
    <row r="110" spans="1:9" ht="15">
      <c r="A110" s="210" t="s">
        <v>463</v>
      </c>
      <c r="B110" s="16"/>
      <c r="C110" s="16"/>
      <c r="D110" s="16" t="s">
        <v>472</v>
      </c>
      <c r="E110" s="16"/>
      <c r="F110" s="16"/>
      <c r="G110" s="16"/>
      <c r="H110" s="16"/>
      <c r="I110" s="2"/>
    </row>
    <row r="111" spans="1:9" ht="10.5" customHeight="1">
      <c r="A111" s="210"/>
      <c r="B111" s="16"/>
      <c r="C111" s="16"/>
      <c r="D111" s="16"/>
      <c r="E111" s="16"/>
      <c r="F111" s="16"/>
      <c r="G111" s="16"/>
      <c r="H111" s="16"/>
      <c r="I111" s="2"/>
    </row>
    <row r="112" spans="1:9" ht="15">
      <c r="A112" s="47" t="s">
        <v>450</v>
      </c>
      <c r="B112" s="16"/>
      <c r="C112" s="16"/>
      <c r="D112" s="16" t="s">
        <v>473</v>
      </c>
      <c r="E112" s="16"/>
      <c r="F112" s="16"/>
      <c r="G112" s="16"/>
      <c r="H112" s="16"/>
      <c r="I112" s="2"/>
    </row>
    <row r="113" spans="1:9" ht="15">
      <c r="A113" s="210" t="s">
        <v>452</v>
      </c>
      <c r="B113" s="16"/>
      <c r="C113" s="16"/>
      <c r="D113" s="16" t="s">
        <v>474</v>
      </c>
      <c r="E113" s="16"/>
      <c r="F113" s="16"/>
      <c r="G113" s="16"/>
      <c r="H113" s="16"/>
      <c r="I113" s="2"/>
    </row>
    <row r="114" spans="1:9" ht="15">
      <c r="A114" s="210" t="s">
        <v>454</v>
      </c>
      <c r="B114" s="16"/>
      <c r="C114" s="16"/>
      <c r="D114" s="16" t="s">
        <v>467</v>
      </c>
      <c r="E114" s="16"/>
      <c r="F114" s="16"/>
      <c r="G114" s="16"/>
      <c r="H114" s="16"/>
      <c r="I114" s="2"/>
    </row>
    <row r="115" spans="1:9" ht="15">
      <c r="A115" s="210" t="s">
        <v>456</v>
      </c>
      <c r="B115" s="16"/>
      <c r="C115" s="16"/>
      <c r="D115" s="16" t="s">
        <v>475</v>
      </c>
      <c r="E115" s="16"/>
      <c r="F115" s="16"/>
      <c r="G115" s="16"/>
      <c r="H115" s="16"/>
      <c r="I115" s="2"/>
    </row>
    <row r="116" spans="1:9" ht="15">
      <c r="A116" s="210" t="s">
        <v>458</v>
      </c>
      <c r="B116" s="16"/>
      <c r="C116" s="16"/>
      <c r="D116" s="16" t="s">
        <v>476</v>
      </c>
      <c r="E116" s="16"/>
      <c r="F116" s="16"/>
      <c r="G116" s="16"/>
      <c r="H116" s="16"/>
      <c r="I116" s="2"/>
    </row>
    <row r="117" spans="1:9" ht="15">
      <c r="A117" s="16" t="s">
        <v>768</v>
      </c>
      <c r="B117" s="16"/>
      <c r="C117" s="16"/>
      <c r="D117" s="212" t="s">
        <v>753</v>
      </c>
      <c r="E117" s="16"/>
      <c r="F117" s="16"/>
      <c r="G117" s="16"/>
      <c r="H117" s="16"/>
      <c r="I117" s="2"/>
    </row>
    <row r="118" spans="1:9" ht="15">
      <c r="A118" s="210" t="s">
        <v>461</v>
      </c>
      <c r="B118" s="16"/>
      <c r="C118" s="16"/>
      <c r="D118" s="16" t="s">
        <v>754</v>
      </c>
      <c r="E118" s="16"/>
      <c r="F118" s="16"/>
      <c r="G118" s="16"/>
      <c r="H118" s="16"/>
      <c r="I118" s="2"/>
    </row>
    <row r="119" spans="1:9" ht="15">
      <c r="A119" s="210" t="s">
        <v>463</v>
      </c>
      <c r="B119" s="16"/>
      <c r="C119" s="16"/>
      <c r="D119" s="16" t="s">
        <v>472</v>
      </c>
      <c r="E119" s="16"/>
      <c r="F119" s="16"/>
      <c r="G119" s="16"/>
      <c r="H119" s="16"/>
      <c r="I119" s="2"/>
    </row>
    <row r="120" spans="1:9" ht="15">
      <c r="A120" s="47" t="s">
        <v>450</v>
      </c>
      <c r="B120" s="16"/>
      <c r="C120" s="16"/>
      <c r="D120" s="16" t="s">
        <v>478</v>
      </c>
      <c r="E120" s="16"/>
      <c r="F120" s="16"/>
      <c r="G120" s="16"/>
      <c r="H120" s="16"/>
      <c r="I120" s="2"/>
    </row>
    <row r="121" spans="1:9" ht="15">
      <c r="A121" s="210" t="s">
        <v>452</v>
      </c>
      <c r="B121" s="16"/>
      <c r="C121" s="16"/>
      <c r="D121" s="16" t="s">
        <v>479</v>
      </c>
      <c r="E121" s="16"/>
      <c r="F121" s="16"/>
      <c r="G121" s="16"/>
      <c r="H121" s="16"/>
      <c r="I121" s="2"/>
    </row>
    <row r="122" spans="1:9" ht="15">
      <c r="A122" s="210" t="s">
        <v>454</v>
      </c>
      <c r="B122" s="16"/>
      <c r="C122" s="16"/>
      <c r="D122" s="16" t="s">
        <v>480</v>
      </c>
      <c r="E122" s="16"/>
      <c r="F122" s="16"/>
      <c r="G122" s="16"/>
      <c r="H122" s="16"/>
      <c r="I122" s="2"/>
    </row>
    <row r="123" spans="1:9" ht="15.75" hidden="1">
      <c r="A123" s="210" t="s">
        <v>456</v>
      </c>
      <c r="B123" s="16"/>
      <c r="C123" s="16"/>
      <c r="D123" s="16"/>
      <c r="E123" s="16"/>
      <c r="F123" s="16"/>
      <c r="G123" s="16"/>
      <c r="H123" s="16"/>
      <c r="I123" s="2"/>
    </row>
    <row r="124" spans="1:9" ht="15.75" hidden="1">
      <c r="A124" s="210" t="s">
        <v>458</v>
      </c>
      <c r="B124" s="16"/>
      <c r="C124" s="16"/>
      <c r="D124" s="16"/>
      <c r="E124" s="16"/>
      <c r="F124" s="16"/>
      <c r="G124" s="16"/>
      <c r="H124" s="16"/>
      <c r="I124" s="2"/>
    </row>
    <row r="125" spans="1:9" ht="15">
      <c r="A125" s="16" t="s">
        <v>768</v>
      </c>
      <c r="B125" s="16"/>
      <c r="C125" s="16"/>
      <c r="D125" s="212" t="s">
        <v>481</v>
      </c>
      <c r="E125" s="16"/>
      <c r="F125" s="16"/>
      <c r="G125" s="16"/>
      <c r="H125" s="16"/>
      <c r="I125" s="2"/>
    </row>
    <row r="126" spans="1:9" ht="15.75" hidden="1">
      <c r="A126" s="210" t="s">
        <v>461</v>
      </c>
      <c r="B126" s="16"/>
      <c r="C126" s="16"/>
      <c r="D126" s="16" t="s">
        <v>477</v>
      </c>
      <c r="E126" s="16"/>
      <c r="F126" s="16"/>
      <c r="G126" s="16"/>
      <c r="H126" s="16"/>
      <c r="I126" s="2">
        <f>111000000000/25000000000</f>
        <v>4.44</v>
      </c>
    </row>
    <row r="127" spans="1:9" ht="15">
      <c r="A127" s="210" t="s">
        <v>463</v>
      </c>
      <c r="B127" s="16"/>
      <c r="C127" s="16"/>
      <c r="D127" s="16" t="s">
        <v>482</v>
      </c>
      <c r="E127" s="16"/>
      <c r="F127" s="16"/>
      <c r="G127" s="16"/>
      <c r="H127" s="16"/>
      <c r="I127" s="2"/>
    </row>
    <row r="128" spans="1:9" ht="19.5" customHeight="1">
      <c r="A128" s="213" t="s">
        <v>483</v>
      </c>
      <c r="B128" s="16"/>
      <c r="C128" s="16"/>
      <c r="D128" s="16"/>
      <c r="E128" s="16"/>
      <c r="F128" s="16"/>
      <c r="G128" s="16"/>
      <c r="H128" s="16"/>
      <c r="I128" s="2"/>
    </row>
    <row r="129" spans="1:9" ht="15">
      <c r="A129" s="47" t="s">
        <v>484</v>
      </c>
      <c r="B129" s="16"/>
      <c r="C129" s="16"/>
      <c r="D129" s="16"/>
      <c r="E129" s="16"/>
      <c r="F129" s="16"/>
      <c r="G129" s="16"/>
      <c r="H129" s="16"/>
      <c r="I129" s="2"/>
    </row>
    <row r="130" spans="1:9" ht="15">
      <c r="A130" s="208" t="s">
        <v>485</v>
      </c>
      <c r="B130" s="16"/>
      <c r="C130" s="16"/>
      <c r="D130" s="16"/>
      <c r="E130" s="16"/>
      <c r="F130" s="16"/>
      <c r="G130" s="16"/>
      <c r="H130" s="16"/>
      <c r="I130" s="2"/>
    </row>
    <row r="131" spans="1:9" ht="15">
      <c r="A131" s="210" t="s">
        <v>486</v>
      </c>
      <c r="B131" s="16"/>
      <c r="C131" s="16"/>
      <c r="D131" s="16"/>
      <c r="E131" s="16"/>
      <c r="F131" s="16"/>
      <c r="G131" s="16"/>
      <c r="H131" s="16"/>
      <c r="I131" s="2"/>
    </row>
    <row r="132" spans="1:9" ht="15">
      <c r="A132" s="210" t="s">
        <v>487</v>
      </c>
      <c r="B132" s="16"/>
      <c r="C132" s="16"/>
      <c r="D132" s="16"/>
      <c r="E132" s="16"/>
      <c r="F132" s="16"/>
      <c r="G132" s="16"/>
      <c r="H132" s="16"/>
      <c r="I132" s="2"/>
    </row>
    <row r="133" spans="1:9" ht="15">
      <c r="A133" s="47" t="s">
        <v>488</v>
      </c>
      <c r="B133" s="16"/>
      <c r="C133" s="16"/>
      <c r="D133" s="16"/>
      <c r="E133" s="16"/>
      <c r="F133" s="16"/>
      <c r="G133" s="16"/>
      <c r="H133" s="16"/>
      <c r="I133" s="2"/>
    </row>
    <row r="134" spans="1:9" ht="15">
      <c r="A134" s="210" t="s">
        <v>489</v>
      </c>
      <c r="B134" s="16"/>
      <c r="C134" s="16"/>
      <c r="D134" s="16"/>
      <c r="E134" s="16"/>
      <c r="F134" s="16"/>
      <c r="G134" s="16"/>
      <c r="H134" s="16"/>
      <c r="I134" s="2"/>
    </row>
    <row r="135" spans="1:9" ht="19.5" customHeight="1">
      <c r="A135" s="213" t="s">
        <v>490</v>
      </c>
      <c r="B135" s="16"/>
      <c r="C135" s="16"/>
      <c r="D135" s="16"/>
      <c r="E135" s="16"/>
      <c r="F135" s="16"/>
      <c r="G135" s="16"/>
      <c r="H135" s="16"/>
      <c r="I135" s="2"/>
    </row>
    <row r="136" spans="1:9" ht="15">
      <c r="A136" s="47" t="s">
        <v>491</v>
      </c>
      <c r="B136" s="16"/>
      <c r="C136" s="16"/>
      <c r="D136" s="16"/>
      <c r="E136" s="16"/>
      <c r="F136" s="16"/>
      <c r="G136" s="16"/>
      <c r="H136" s="16"/>
      <c r="I136" s="2"/>
    </row>
    <row r="137" spans="1:9" ht="15">
      <c r="A137" s="210" t="s">
        <v>492</v>
      </c>
      <c r="B137" s="16"/>
      <c r="C137" s="16"/>
      <c r="D137" s="16"/>
      <c r="E137" s="16"/>
      <c r="F137" s="16"/>
      <c r="G137" s="16"/>
      <c r="H137" s="16"/>
      <c r="I137" s="2"/>
    </row>
    <row r="138" spans="1:9" ht="15">
      <c r="A138" s="210" t="s">
        <v>493</v>
      </c>
      <c r="B138" s="16"/>
      <c r="C138" s="16"/>
      <c r="D138" s="16"/>
      <c r="E138" s="16"/>
      <c r="F138" s="16"/>
      <c r="G138" s="16"/>
      <c r="H138" s="16"/>
      <c r="I138" s="2"/>
    </row>
    <row r="139" spans="1:9" ht="15">
      <c r="A139" s="47" t="s">
        <v>494</v>
      </c>
      <c r="B139" s="16"/>
      <c r="C139" s="16"/>
      <c r="D139" s="16"/>
      <c r="E139" s="16"/>
      <c r="F139" s="16"/>
      <c r="G139" s="16"/>
      <c r="H139" s="16"/>
      <c r="I139" s="2"/>
    </row>
    <row r="140" spans="1:9" ht="15">
      <c r="A140" s="208" t="s">
        <v>495</v>
      </c>
      <c r="B140" s="16"/>
      <c r="C140" s="16"/>
      <c r="D140" s="16"/>
      <c r="E140" s="16"/>
      <c r="F140" s="16"/>
      <c r="G140" s="16"/>
      <c r="H140" s="16"/>
      <c r="I140" s="2"/>
    </row>
    <row r="141" spans="1:9" ht="15">
      <c r="A141" s="208" t="s">
        <v>496</v>
      </c>
      <c r="B141" s="16"/>
      <c r="C141" s="16"/>
      <c r="D141" s="16"/>
      <c r="E141" s="16"/>
      <c r="F141" s="16"/>
      <c r="G141" s="16"/>
      <c r="H141" s="16"/>
      <c r="I141" s="2"/>
    </row>
    <row r="142" spans="1:9" ht="15">
      <c r="A142" s="210" t="s">
        <v>497</v>
      </c>
      <c r="B142" s="16"/>
      <c r="C142" s="16"/>
      <c r="D142" s="16"/>
      <c r="E142" s="16"/>
      <c r="F142" s="16"/>
      <c r="G142" s="16"/>
      <c r="H142" s="16"/>
      <c r="I142" s="2"/>
    </row>
    <row r="143" spans="1:9" ht="15">
      <c r="A143" s="210" t="s">
        <v>498</v>
      </c>
      <c r="B143" s="16"/>
      <c r="C143" s="16"/>
      <c r="D143" s="16"/>
      <c r="E143" s="16"/>
      <c r="F143" s="16"/>
      <c r="G143" s="16"/>
      <c r="H143" s="16"/>
      <c r="I143" s="2"/>
    </row>
    <row r="144" spans="1:9" ht="15">
      <c r="A144" s="47" t="s">
        <v>499</v>
      </c>
      <c r="B144" s="16"/>
      <c r="C144" s="16"/>
      <c r="D144" s="16"/>
      <c r="E144" s="16"/>
      <c r="F144" s="16"/>
      <c r="G144" s="16"/>
      <c r="H144" s="16"/>
      <c r="I144" s="2"/>
    </row>
    <row r="145" spans="1:9" ht="15">
      <c r="A145" s="210" t="s">
        <v>500</v>
      </c>
      <c r="B145" s="16"/>
      <c r="C145" s="16"/>
      <c r="D145" s="16"/>
      <c r="E145" s="16"/>
      <c r="F145" s="16"/>
      <c r="G145" s="16"/>
      <c r="H145" s="16"/>
      <c r="I145" s="2"/>
    </row>
    <row r="146" spans="1:9" ht="19.5" customHeight="1">
      <c r="A146" s="14" t="s">
        <v>501</v>
      </c>
      <c r="B146" s="16"/>
      <c r="C146" s="16"/>
      <c r="D146" s="16"/>
      <c r="E146" s="16"/>
      <c r="F146" s="16"/>
      <c r="G146" s="16"/>
      <c r="H146" s="16"/>
      <c r="I146" s="2"/>
    </row>
    <row r="147" spans="1:9" ht="15.75" customHeight="1">
      <c r="A147" s="47" t="s">
        <v>502</v>
      </c>
      <c r="B147" s="16"/>
      <c r="C147" s="16"/>
      <c r="D147" s="16"/>
      <c r="E147" s="16"/>
      <c r="F147" s="16"/>
      <c r="G147" s="16"/>
      <c r="H147" s="16"/>
      <c r="I147" s="2"/>
    </row>
    <row r="148" spans="1:9" ht="15.75" customHeight="1">
      <c r="A148" s="210" t="s">
        <v>503</v>
      </c>
      <c r="B148" s="16"/>
      <c r="C148" s="16"/>
      <c r="D148" s="16"/>
      <c r="E148" s="16"/>
      <c r="F148" s="16"/>
      <c r="G148" s="16"/>
      <c r="H148" s="16"/>
      <c r="I148" s="2"/>
    </row>
    <row r="149" spans="1:9" ht="19.5" customHeight="1">
      <c r="A149" s="14" t="s">
        <v>504</v>
      </c>
      <c r="B149" s="16"/>
      <c r="C149" s="16"/>
      <c r="D149" s="16"/>
      <c r="E149" s="16"/>
      <c r="F149" s="16"/>
      <c r="G149" s="16"/>
      <c r="H149" s="16"/>
      <c r="I149" s="2"/>
    </row>
    <row r="150" spans="1:9" ht="15.75" customHeight="1">
      <c r="A150" s="17" t="s">
        <v>94</v>
      </c>
      <c r="B150" s="16"/>
      <c r="C150" s="16"/>
      <c r="D150" s="16"/>
      <c r="E150" s="16"/>
      <c r="F150" s="16"/>
      <c r="G150" s="16"/>
      <c r="H150" s="16"/>
      <c r="I150" s="2"/>
    </row>
    <row r="151" spans="1:9" ht="15.75" customHeight="1">
      <c r="A151" s="17" t="s">
        <v>93</v>
      </c>
      <c r="B151" s="16"/>
      <c r="C151" s="16"/>
      <c r="D151" s="16"/>
      <c r="E151" s="16"/>
      <c r="F151" s="16"/>
      <c r="G151" s="16"/>
      <c r="H151" s="16"/>
      <c r="I151" s="2"/>
    </row>
    <row r="152" spans="1:9" ht="15.75" customHeight="1">
      <c r="A152" s="17" t="s">
        <v>505</v>
      </c>
      <c r="B152" s="16"/>
      <c r="C152" s="16"/>
      <c r="D152" s="16"/>
      <c r="E152" s="16"/>
      <c r="F152" s="16"/>
      <c r="G152" s="16"/>
      <c r="H152" s="16"/>
      <c r="I152" s="2"/>
    </row>
    <row r="153" spans="1:9" ht="15.75" customHeight="1">
      <c r="A153" s="17" t="s">
        <v>506</v>
      </c>
      <c r="B153" s="16"/>
      <c r="C153" s="16"/>
      <c r="D153" s="16"/>
      <c r="E153" s="16"/>
      <c r="F153" s="16"/>
      <c r="G153" s="16"/>
      <c r="H153" s="16"/>
      <c r="I153" s="2"/>
    </row>
    <row r="154" spans="1:9" ht="15.75" customHeight="1">
      <c r="A154" s="17" t="s">
        <v>507</v>
      </c>
      <c r="B154" s="16"/>
      <c r="C154" s="16"/>
      <c r="D154" s="16"/>
      <c r="E154" s="16"/>
      <c r="F154" s="16"/>
      <c r="G154" s="16"/>
      <c r="H154" s="16"/>
      <c r="I154" s="2"/>
    </row>
    <row r="155" spans="1:9" ht="15.75" customHeight="1">
      <c r="A155" s="210" t="s">
        <v>508</v>
      </c>
      <c r="B155" s="16"/>
      <c r="C155" s="16"/>
      <c r="D155" s="16"/>
      <c r="E155" s="16"/>
      <c r="F155" s="16"/>
      <c r="G155" s="16"/>
      <c r="H155" s="16"/>
      <c r="I155" s="2"/>
    </row>
    <row r="156" spans="1:9" ht="19.5" customHeight="1">
      <c r="A156" s="14" t="s">
        <v>509</v>
      </c>
      <c r="B156" s="16"/>
      <c r="C156" s="16"/>
      <c r="D156" s="16"/>
      <c r="E156" s="16"/>
      <c r="F156" s="16"/>
      <c r="G156" s="16"/>
      <c r="H156" s="16"/>
      <c r="I156" s="2"/>
    </row>
    <row r="157" spans="1:9" ht="15.75" customHeight="1">
      <c r="A157" s="17" t="s">
        <v>60</v>
      </c>
      <c r="B157" s="16"/>
      <c r="C157" s="16"/>
      <c r="D157" s="16"/>
      <c r="E157" s="16"/>
      <c r="F157" s="16"/>
      <c r="G157" s="16"/>
      <c r="H157" s="16"/>
      <c r="I157" s="2"/>
    </row>
    <row r="158" spans="1:9" ht="15">
      <c r="A158" s="17" t="s">
        <v>510</v>
      </c>
      <c r="B158" s="16"/>
      <c r="C158" s="16"/>
      <c r="D158" s="16"/>
      <c r="E158" s="16"/>
      <c r="F158" s="16"/>
      <c r="G158" s="16"/>
      <c r="H158" s="16"/>
      <c r="I158" s="2"/>
    </row>
    <row r="159" spans="1:9" ht="15">
      <c r="A159" s="211" t="s">
        <v>511</v>
      </c>
      <c r="B159" s="16"/>
      <c r="C159" s="16"/>
      <c r="D159" s="16"/>
      <c r="E159" s="16"/>
      <c r="F159" s="16"/>
      <c r="G159" s="16"/>
      <c r="H159" s="16"/>
      <c r="I159" s="2"/>
    </row>
    <row r="160" spans="1:9" ht="15">
      <c r="A160" s="17" t="s">
        <v>61</v>
      </c>
      <c r="B160" s="16"/>
      <c r="C160" s="16"/>
      <c r="D160" s="16"/>
      <c r="E160" s="16"/>
      <c r="F160" s="16"/>
      <c r="G160" s="16"/>
      <c r="H160" s="16"/>
      <c r="I160" s="2"/>
    </row>
    <row r="161" spans="1:9" ht="15">
      <c r="A161" s="17" t="s">
        <v>777</v>
      </c>
      <c r="B161" s="16"/>
      <c r="C161" s="16"/>
      <c r="D161" s="16"/>
      <c r="E161" s="16"/>
      <c r="F161" s="16"/>
      <c r="G161" s="16"/>
      <c r="H161" s="16"/>
      <c r="I161" s="2"/>
    </row>
    <row r="162" spans="1:9" ht="19.5" customHeight="1">
      <c r="A162" s="14" t="s">
        <v>512</v>
      </c>
      <c r="B162" s="16"/>
      <c r="C162" s="16"/>
      <c r="D162" s="16"/>
      <c r="E162" s="16"/>
      <c r="F162" s="16"/>
      <c r="G162" s="16"/>
      <c r="H162" s="16"/>
      <c r="I162" s="2"/>
    </row>
    <row r="163" spans="1:9" ht="15">
      <c r="A163" s="17" t="s">
        <v>95</v>
      </c>
      <c r="B163" s="16"/>
      <c r="C163" s="16"/>
      <c r="D163" s="16"/>
      <c r="E163" s="16"/>
      <c r="F163" s="16"/>
      <c r="G163" s="16"/>
      <c r="H163" s="16"/>
      <c r="I163" s="2"/>
    </row>
    <row r="164" spans="1:9" ht="15">
      <c r="A164" s="29" t="s">
        <v>96</v>
      </c>
      <c r="B164" s="16"/>
      <c r="C164" s="16"/>
      <c r="D164" s="16"/>
      <c r="E164" s="16"/>
      <c r="F164" s="16"/>
      <c r="G164" s="16"/>
      <c r="H164" s="16"/>
      <c r="I164" s="2"/>
    </row>
    <row r="165" spans="1:9" ht="15">
      <c r="A165" s="29" t="s">
        <v>513</v>
      </c>
      <c r="B165" s="16"/>
      <c r="C165" s="16"/>
      <c r="D165" s="16"/>
      <c r="E165" s="16"/>
      <c r="F165" s="16"/>
      <c r="G165" s="16"/>
      <c r="H165" s="16"/>
      <c r="I165" s="2"/>
    </row>
    <row r="166" spans="1:9" ht="15">
      <c r="A166" s="17" t="s">
        <v>514</v>
      </c>
      <c r="B166" s="16"/>
      <c r="C166" s="16"/>
      <c r="D166" s="16"/>
      <c r="E166" s="16"/>
      <c r="F166" s="16"/>
      <c r="G166" s="16"/>
      <c r="H166" s="16"/>
      <c r="I166" s="2"/>
    </row>
    <row r="167" spans="1:9" ht="15">
      <c r="A167" s="17" t="s">
        <v>515</v>
      </c>
      <c r="B167" s="16"/>
      <c r="C167" s="16"/>
      <c r="D167" s="16"/>
      <c r="E167" s="16"/>
      <c r="F167" s="16"/>
      <c r="G167" s="16"/>
      <c r="H167" s="16"/>
      <c r="I167" s="2"/>
    </row>
    <row r="168" spans="1:9" ht="15">
      <c r="A168" s="17" t="s">
        <v>99</v>
      </c>
      <c r="B168" s="16"/>
      <c r="C168" s="16"/>
      <c r="D168" s="16"/>
      <c r="E168" s="16"/>
      <c r="F168" s="16"/>
      <c r="G168" s="16"/>
      <c r="H168" s="16"/>
      <c r="I168" s="2"/>
    </row>
    <row r="169" spans="1:9" ht="15">
      <c r="A169" s="17" t="s">
        <v>98</v>
      </c>
      <c r="B169" s="16"/>
      <c r="C169" s="16"/>
      <c r="D169" s="16"/>
      <c r="E169" s="16"/>
      <c r="F169" s="16"/>
      <c r="G169" s="16"/>
      <c r="H169" s="16"/>
      <c r="I169" s="2"/>
    </row>
    <row r="170" spans="1:9" ht="15">
      <c r="A170" s="17" t="s">
        <v>100</v>
      </c>
      <c r="B170" s="16"/>
      <c r="C170" s="16"/>
      <c r="D170" s="16"/>
      <c r="E170" s="16"/>
      <c r="F170" s="16"/>
      <c r="G170" s="16"/>
      <c r="H170" s="16"/>
      <c r="I170" s="2"/>
    </row>
    <row r="171" spans="1:9" ht="15">
      <c r="A171" s="17" t="s">
        <v>516</v>
      </c>
      <c r="B171" s="16"/>
      <c r="C171" s="16"/>
      <c r="D171" s="16"/>
      <c r="E171" s="16"/>
      <c r="F171" s="16"/>
      <c r="G171" s="16"/>
      <c r="H171" s="16"/>
      <c r="I171" s="2"/>
    </row>
    <row r="172" spans="1:9" ht="15">
      <c r="A172" s="17" t="s">
        <v>101</v>
      </c>
      <c r="B172" s="16"/>
      <c r="C172" s="16"/>
      <c r="D172" s="16"/>
      <c r="E172" s="16"/>
      <c r="F172" s="16"/>
      <c r="G172" s="16"/>
      <c r="H172" s="16"/>
      <c r="I172" s="2"/>
    </row>
    <row r="173" spans="1:9" ht="15">
      <c r="A173" s="17"/>
      <c r="B173" s="16"/>
      <c r="C173" s="16"/>
      <c r="D173" s="16"/>
      <c r="E173" s="31" t="s">
        <v>4</v>
      </c>
      <c r="F173" s="16"/>
      <c r="G173" s="16"/>
      <c r="H173" s="16"/>
      <c r="I173" s="2"/>
    </row>
    <row r="174" spans="1:9" ht="15">
      <c r="A174" s="32" t="s">
        <v>517</v>
      </c>
      <c r="B174" s="16"/>
      <c r="C174" s="16"/>
      <c r="D174" s="16"/>
      <c r="E174" s="30" t="s">
        <v>518</v>
      </c>
      <c r="F174" s="16"/>
      <c r="G174" s="16"/>
      <c r="H174" s="16"/>
      <c r="I174" s="2"/>
    </row>
    <row r="175" spans="1:9" ht="15">
      <c r="A175" s="32" t="s">
        <v>5</v>
      </c>
      <c r="B175" s="16"/>
      <c r="C175" s="16"/>
      <c r="D175" s="16"/>
      <c r="E175" s="30" t="s">
        <v>81</v>
      </c>
      <c r="F175" s="16"/>
      <c r="G175" s="16"/>
      <c r="H175" s="16"/>
      <c r="I175" s="2"/>
    </row>
    <row r="176" spans="1:9" ht="15">
      <c r="A176" s="32" t="s">
        <v>10</v>
      </c>
      <c r="B176" s="16"/>
      <c r="C176" s="16"/>
      <c r="D176" s="16"/>
      <c r="E176" s="30" t="s">
        <v>82</v>
      </c>
      <c r="F176" s="16"/>
      <c r="G176" s="16"/>
      <c r="H176" s="16"/>
      <c r="I176" s="2"/>
    </row>
    <row r="177" spans="1:9" ht="15">
      <c r="A177" s="32" t="s">
        <v>6</v>
      </c>
      <c r="B177" s="16"/>
      <c r="C177" s="16"/>
      <c r="D177" s="16"/>
      <c r="E177" s="57" t="s">
        <v>84</v>
      </c>
      <c r="F177" s="16"/>
      <c r="G177" s="16"/>
      <c r="H177" s="16"/>
      <c r="I177" s="2"/>
    </row>
    <row r="178" spans="1:9" ht="15">
      <c r="A178" s="32" t="s">
        <v>519</v>
      </c>
      <c r="B178" s="16"/>
      <c r="C178" s="16"/>
      <c r="D178" s="16"/>
      <c r="E178" s="57" t="s">
        <v>83</v>
      </c>
      <c r="F178" s="16"/>
      <c r="G178" s="16"/>
      <c r="H178" s="16"/>
      <c r="I178" s="2"/>
    </row>
    <row r="179" spans="1:9" ht="19.5" customHeight="1">
      <c r="A179" s="14" t="s">
        <v>520</v>
      </c>
      <c r="B179" s="16"/>
      <c r="C179" s="16"/>
      <c r="D179" s="16"/>
      <c r="E179" s="27"/>
      <c r="F179" s="16"/>
      <c r="G179" s="16"/>
      <c r="H179" s="16"/>
      <c r="I179" s="2"/>
    </row>
    <row r="180" spans="1:9" ht="15">
      <c r="A180" s="17" t="s">
        <v>103</v>
      </c>
      <c r="B180" s="16"/>
      <c r="C180" s="16"/>
      <c r="D180" s="16"/>
      <c r="E180" s="27"/>
      <c r="F180" s="16"/>
      <c r="G180" s="16"/>
      <c r="H180" s="16"/>
      <c r="I180" s="2"/>
    </row>
    <row r="181" spans="1:9" ht="15">
      <c r="A181" s="33" t="s">
        <v>102</v>
      </c>
      <c r="B181" s="16"/>
      <c r="C181" s="16"/>
      <c r="D181" s="16"/>
      <c r="E181" s="27"/>
      <c r="F181" s="16"/>
      <c r="G181" s="16"/>
      <c r="H181" s="16"/>
      <c r="I181" s="2"/>
    </row>
    <row r="182" spans="1:9" ht="19.5" customHeight="1">
      <c r="A182" s="14" t="s">
        <v>521</v>
      </c>
      <c r="B182" s="16"/>
      <c r="C182" s="16"/>
      <c r="D182" s="16"/>
      <c r="E182" s="16"/>
      <c r="F182" s="16"/>
      <c r="G182" s="16"/>
      <c r="H182" s="16"/>
      <c r="I182" s="2"/>
    </row>
    <row r="183" spans="1:9" ht="15">
      <c r="A183" s="17" t="s">
        <v>522</v>
      </c>
      <c r="B183" s="16"/>
      <c r="C183" s="16"/>
      <c r="D183" s="16"/>
      <c r="E183" s="16"/>
      <c r="F183" s="16"/>
      <c r="G183" s="16"/>
      <c r="H183" s="16"/>
      <c r="I183" s="2"/>
    </row>
    <row r="184" spans="1:9" ht="15">
      <c r="A184" s="17" t="s">
        <v>104</v>
      </c>
      <c r="B184" s="16"/>
      <c r="C184" s="16"/>
      <c r="D184" s="16"/>
      <c r="E184" s="16"/>
      <c r="F184" s="16"/>
      <c r="G184" s="16"/>
      <c r="H184" s="16"/>
      <c r="I184" s="2"/>
    </row>
    <row r="185" spans="1:9" ht="15">
      <c r="A185" s="17" t="s">
        <v>523</v>
      </c>
      <c r="B185" s="16"/>
      <c r="C185" s="16"/>
      <c r="D185" s="16"/>
      <c r="E185" s="16"/>
      <c r="F185" s="16"/>
      <c r="G185" s="16"/>
      <c r="H185" s="16"/>
      <c r="I185" s="2"/>
    </row>
    <row r="186" spans="1:9" ht="15">
      <c r="A186" s="17" t="s">
        <v>105</v>
      </c>
      <c r="B186" s="16"/>
      <c r="C186" s="16"/>
      <c r="D186" s="16"/>
      <c r="E186" s="16"/>
      <c r="F186" s="16"/>
      <c r="G186" s="16"/>
      <c r="H186" s="16"/>
      <c r="I186" s="2"/>
    </row>
    <row r="187" spans="1:9" ht="19.5" customHeight="1">
      <c r="A187" s="14" t="s">
        <v>524</v>
      </c>
      <c r="B187" s="16"/>
      <c r="C187" s="16"/>
      <c r="D187" s="16"/>
      <c r="E187" s="16"/>
      <c r="F187" s="16"/>
      <c r="G187" s="16"/>
      <c r="H187" s="16"/>
      <c r="I187" s="2"/>
    </row>
    <row r="188" spans="1:9" ht="15">
      <c r="A188" s="17" t="s">
        <v>525</v>
      </c>
      <c r="B188" s="16"/>
      <c r="C188" s="16"/>
      <c r="D188" s="16"/>
      <c r="E188" s="16"/>
      <c r="F188" s="16"/>
      <c r="G188" s="16"/>
      <c r="H188" s="16"/>
      <c r="I188" s="2"/>
    </row>
    <row r="189" spans="1:9" ht="15">
      <c r="A189" s="17" t="s">
        <v>526</v>
      </c>
      <c r="B189" s="16"/>
      <c r="C189" s="16"/>
      <c r="D189" s="16"/>
      <c r="E189" s="16"/>
      <c r="F189" s="16"/>
      <c r="G189" s="16"/>
      <c r="H189" s="16"/>
      <c r="I189" s="2"/>
    </row>
    <row r="190" spans="1:9" ht="19.5" customHeight="1">
      <c r="A190" s="14" t="s">
        <v>527</v>
      </c>
      <c r="B190" s="16"/>
      <c r="C190" s="16"/>
      <c r="D190" s="16"/>
      <c r="E190" s="16"/>
      <c r="F190" s="16"/>
      <c r="G190" s="16"/>
      <c r="H190" s="16"/>
      <c r="I190" s="2"/>
    </row>
    <row r="191" spans="1:9" ht="15">
      <c r="A191" s="17" t="s">
        <v>528</v>
      </c>
      <c r="B191" s="16"/>
      <c r="C191" s="16"/>
      <c r="D191" s="16"/>
      <c r="E191" s="16"/>
      <c r="F191" s="16"/>
      <c r="G191" s="16"/>
      <c r="H191" s="16"/>
      <c r="I191" s="2"/>
    </row>
    <row r="192" spans="1:9" ht="15">
      <c r="A192" s="211" t="s">
        <v>529</v>
      </c>
      <c r="B192" s="16"/>
      <c r="C192" s="16"/>
      <c r="D192" s="16"/>
      <c r="E192" s="16"/>
      <c r="F192" s="16"/>
      <c r="G192" s="16"/>
      <c r="H192" s="16"/>
      <c r="I192" s="2"/>
    </row>
    <row r="193" spans="1:9" ht="15">
      <c r="A193" s="17" t="s">
        <v>530</v>
      </c>
      <c r="B193" s="16"/>
      <c r="C193" s="16"/>
      <c r="D193" s="16"/>
      <c r="E193" s="16"/>
      <c r="F193" s="16"/>
      <c r="G193" s="16"/>
      <c r="H193" s="16"/>
      <c r="I193" s="2"/>
    </row>
    <row r="194" spans="1:9" ht="15">
      <c r="A194" s="211" t="s">
        <v>531</v>
      </c>
      <c r="B194" s="16"/>
      <c r="C194" s="16"/>
      <c r="D194" s="16"/>
      <c r="E194" s="16"/>
      <c r="F194" s="16"/>
      <c r="G194" s="16"/>
      <c r="H194" s="16"/>
      <c r="I194" s="2"/>
    </row>
    <row r="195" spans="1:9" ht="19.5" customHeight="1">
      <c r="A195" s="14" t="s">
        <v>532</v>
      </c>
      <c r="B195" s="16"/>
      <c r="C195" s="16"/>
      <c r="D195" s="16"/>
      <c r="E195" s="16"/>
      <c r="F195" s="16"/>
      <c r="G195" s="16"/>
      <c r="H195" s="16"/>
      <c r="I195" s="2"/>
    </row>
    <row r="196" spans="1:9" ht="15">
      <c r="A196" s="17" t="s">
        <v>65</v>
      </c>
      <c r="B196" s="16"/>
      <c r="C196" s="16"/>
      <c r="D196" s="16"/>
      <c r="E196" s="16"/>
      <c r="F196" s="16"/>
      <c r="G196" s="16"/>
      <c r="H196" s="16"/>
      <c r="I196" s="2"/>
    </row>
    <row r="197" spans="1:9" ht="19.5" customHeight="1">
      <c r="A197" s="14" t="s">
        <v>533</v>
      </c>
      <c r="B197" s="16"/>
      <c r="C197" s="16"/>
      <c r="D197" s="16"/>
      <c r="E197" s="16"/>
      <c r="F197" s="16"/>
      <c r="G197" s="16"/>
      <c r="H197" s="16"/>
      <c r="I197" s="2"/>
    </row>
    <row r="198" spans="1:9" ht="15">
      <c r="A198" s="17" t="s">
        <v>106</v>
      </c>
      <c r="B198" s="16"/>
      <c r="C198" s="16"/>
      <c r="D198" s="16"/>
      <c r="E198" s="16"/>
      <c r="F198" s="16"/>
      <c r="G198" s="16"/>
      <c r="H198" s="16"/>
      <c r="I198" s="2"/>
    </row>
    <row r="199" spans="1:9" ht="19.5" customHeight="1">
      <c r="A199" s="14" t="s">
        <v>534</v>
      </c>
      <c r="B199" s="16"/>
      <c r="C199" s="16"/>
      <c r="D199" s="16"/>
      <c r="E199" s="16"/>
      <c r="F199" s="16"/>
      <c r="G199" s="16"/>
      <c r="H199" s="16"/>
      <c r="I199" s="2"/>
    </row>
    <row r="200" spans="1:9" ht="15">
      <c r="A200" s="17" t="s">
        <v>107</v>
      </c>
      <c r="B200" s="16"/>
      <c r="C200" s="16"/>
      <c r="D200" s="16"/>
      <c r="E200" s="16"/>
      <c r="F200" s="16"/>
      <c r="G200" s="16"/>
      <c r="H200" s="16"/>
      <c r="I200" s="2"/>
    </row>
    <row r="201" spans="1:9" ht="15">
      <c r="A201" s="17" t="s">
        <v>109</v>
      </c>
      <c r="B201" s="16"/>
      <c r="C201" s="16"/>
      <c r="D201" s="16"/>
      <c r="E201" s="16"/>
      <c r="F201" s="16"/>
      <c r="G201" s="16"/>
      <c r="H201" s="16"/>
      <c r="I201" s="2"/>
    </row>
    <row r="202" spans="1:9" ht="15">
      <c r="A202" s="17" t="s">
        <v>108</v>
      </c>
      <c r="B202" s="16"/>
      <c r="C202" s="16"/>
      <c r="D202" s="16"/>
      <c r="E202" s="16"/>
      <c r="F202" s="16"/>
      <c r="G202" s="16"/>
      <c r="H202" s="16"/>
      <c r="I202" s="2"/>
    </row>
    <row r="203" spans="1:9" ht="19.5" customHeight="1">
      <c r="A203" s="14" t="s">
        <v>535</v>
      </c>
      <c r="B203" s="16"/>
      <c r="C203" s="16"/>
      <c r="D203" s="16"/>
      <c r="E203" s="16"/>
      <c r="F203" s="16"/>
      <c r="G203" s="16"/>
      <c r="H203" s="16"/>
      <c r="I203" s="2"/>
    </row>
    <row r="204" spans="1:9" ht="15">
      <c r="A204" s="17" t="s">
        <v>36</v>
      </c>
      <c r="B204" s="16"/>
      <c r="C204" s="16"/>
      <c r="D204" s="16"/>
      <c r="E204" s="16"/>
      <c r="F204" s="16"/>
      <c r="G204" s="16"/>
      <c r="H204" s="16"/>
      <c r="I204" s="2"/>
    </row>
    <row r="205" spans="1:9" ht="15">
      <c r="A205" s="34" t="s">
        <v>7</v>
      </c>
      <c r="B205" s="16"/>
      <c r="C205" s="16"/>
      <c r="D205" s="16"/>
      <c r="E205" s="16"/>
      <c r="F205" s="16"/>
      <c r="G205" s="16"/>
      <c r="H205" s="16"/>
      <c r="I205" s="2"/>
    </row>
    <row r="206" spans="1:9" ht="15">
      <c r="A206" s="34" t="s">
        <v>62</v>
      </c>
      <c r="B206" s="16"/>
      <c r="C206" s="16"/>
      <c r="D206" s="16"/>
      <c r="E206" s="16"/>
      <c r="F206" s="16"/>
      <c r="G206" s="16"/>
      <c r="H206" s="16"/>
      <c r="I206" s="2"/>
    </row>
    <row r="207" spans="1:9" ht="15">
      <c r="A207" s="17" t="s">
        <v>63</v>
      </c>
      <c r="B207" s="16"/>
      <c r="C207" s="16"/>
      <c r="D207" s="16"/>
      <c r="E207" s="16"/>
      <c r="F207" s="16"/>
      <c r="G207" s="16"/>
      <c r="H207" s="16"/>
      <c r="I207" s="2"/>
    </row>
    <row r="208" spans="1:9" ht="19.5" customHeight="1">
      <c r="A208" s="14" t="s">
        <v>536</v>
      </c>
      <c r="B208" s="16"/>
      <c r="C208" s="16"/>
      <c r="D208" s="16"/>
      <c r="E208" s="16"/>
      <c r="F208" s="16"/>
      <c r="G208" s="16"/>
      <c r="H208" s="16"/>
      <c r="I208" s="2"/>
    </row>
    <row r="209" spans="1:9" ht="15">
      <c r="A209" s="17" t="s">
        <v>110</v>
      </c>
      <c r="B209" s="16"/>
      <c r="C209" s="16"/>
      <c r="D209" s="16"/>
      <c r="E209" s="16"/>
      <c r="F209" s="16"/>
      <c r="G209" s="16"/>
      <c r="H209" s="16"/>
      <c r="I209" s="2"/>
    </row>
    <row r="210" spans="1:9" ht="15">
      <c r="A210" s="17" t="s">
        <v>112</v>
      </c>
      <c r="B210" s="16"/>
      <c r="C210" s="16"/>
      <c r="D210" s="16"/>
      <c r="E210" s="16"/>
      <c r="F210" s="16"/>
      <c r="G210" s="16"/>
      <c r="H210" s="16"/>
      <c r="I210" s="2"/>
    </row>
    <row r="211" spans="1:9" ht="15">
      <c r="A211" s="17" t="s">
        <v>111</v>
      </c>
      <c r="B211" s="16"/>
      <c r="C211" s="16"/>
      <c r="D211" s="16"/>
      <c r="E211" s="16"/>
      <c r="F211" s="16"/>
      <c r="G211" s="16"/>
      <c r="H211" s="16"/>
      <c r="I211" s="2"/>
    </row>
    <row r="212" spans="1:9" ht="15">
      <c r="A212" s="17" t="s">
        <v>113</v>
      </c>
      <c r="B212" s="16"/>
      <c r="C212" s="16"/>
      <c r="D212" s="16"/>
      <c r="E212" s="16"/>
      <c r="F212" s="16"/>
      <c r="G212" s="16"/>
      <c r="H212" s="16"/>
      <c r="I212" s="2"/>
    </row>
    <row r="213" spans="1:9" ht="15">
      <c r="A213" s="29" t="s">
        <v>114</v>
      </c>
      <c r="B213" s="16"/>
      <c r="C213" s="16"/>
      <c r="D213" s="16"/>
      <c r="E213" s="16"/>
      <c r="F213" s="16"/>
      <c r="G213" s="16"/>
      <c r="H213" s="16"/>
      <c r="I213" s="2"/>
    </row>
    <row r="214" spans="1:9" ht="15">
      <c r="A214" s="17" t="s">
        <v>116</v>
      </c>
      <c r="B214" s="16"/>
      <c r="C214" s="16"/>
      <c r="D214" s="16"/>
      <c r="E214" s="16"/>
      <c r="F214" s="16"/>
      <c r="G214" s="16"/>
      <c r="H214" s="16"/>
      <c r="I214" s="2"/>
    </row>
    <row r="215" spans="1:9" ht="15">
      <c r="A215" s="17" t="s">
        <v>115</v>
      </c>
      <c r="B215" s="16"/>
      <c r="C215" s="16"/>
      <c r="D215" s="16"/>
      <c r="E215" s="16"/>
      <c r="F215" s="16"/>
      <c r="G215" s="16"/>
      <c r="H215" s="16"/>
      <c r="I215" s="2"/>
    </row>
    <row r="216" spans="1:9" ht="19.5" customHeight="1">
      <c r="A216" s="14" t="s">
        <v>537</v>
      </c>
      <c r="B216" s="16"/>
      <c r="C216" s="16"/>
      <c r="D216" s="16"/>
      <c r="E216" s="16"/>
      <c r="F216" s="16"/>
      <c r="G216" s="16"/>
      <c r="H216" s="16"/>
      <c r="I216" s="2"/>
    </row>
    <row r="217" spans="1:9" ht="15">
      <c r="A217" s="17" t="s">
        <v>64</v>
      </c>
      <c r="B217" s="16"/>
      <c r="C217" s="16"/>
      <c r="D217" s="16"/>
      <c r="E217" s="16"/>
      <c r="F217" s="16"/>
      <c r="G217" s="16"/>
      <c r="H217" s="16"/>
      <c r="I217" s="2"/>
    </row>
    <row r="218" spans="1:9" ht="15">
      <c r="A218" s="17" t="s">
        <v>118</v>
      </c>
      <c r="B218" s="16"/>
      <c r="C218" s="16"/>
      <c r="D218" s="16"/>
      <c r="E218" s="16"/>
      <c r="F218" s="16"/>
      <c r="G218" s="16"/>
      <c r="H218" s="16"/>
      <c r="I218" s="2"/>
    </row>
    <row r="219" spans="1:9" ht="15">
      <c r="A219" s="17" t="s">
        <v>117</v>
      </c>
      <c r="B219" s="16"/>
      <c r="C219" s="16"/>
      <c r="D219" s="16"/>
      <c r="E219" s="16"/>
      <c r="F219" s="16"/>
      <c r="G219" s="16"/>
      <c r="H219" s="16"/>
      <c r="I219" s="2"/>
    </row>
    <row r="220" spans="1:9" ht="19.5" customHeight="1">
      <c r="A220" s="14" t="s">
        <v>538</v>
      </c>
      <c r="B220" s="16"/>
      <c r="C220" s="16"/>
      <c r="D220" s="16"/>
      <c r="E220" s="16"/>
      <c r="F220" s="16"/>
      <c r="G220" s="16"/>
      <c r="H220" s="16"/>
      <c r="I220" s="2"/>
    </row>
    <row r="221" spans="1:9" ht="19.5" customHeight="1">
      <c r="A221" s="14" t="s">
        <v>539</v>
      </c>
      <c r="B221" s="16"/>
      <c r="C221" s="16"/>
      <c r="D221" s="16"/>
      <c r="E221" s="16"/>
      <c r="F221" s="16"/>
      <c r="G221" s="16"/>
      <c r="H221" s="16"/>
      <c r="I221" s="2"/>
    </row>
    <row r="222" spans="1:9" ht="15">
      <c r="A222" s="17" t="s">
        <v>120</v>
      </c>
      <c r="B222" s="16"/>
      <c r="C222" s="16"/>
      <c r="D222" s="16"/>
      <c r="E222" s="16"/>
      <c r="F222" s="16"/>
      <c r="G222" s="16"/>
      <c r="H222" s="16"/>
      <c r="I222" s="2"/>
    </row>
    <row r="223" spans="1:9" ht="15">
      <c r="A223" s="17" t="s">
        <v>119</v>
      </c>
      <c r="B223" s="16"/>
      <c r="C223" s="16"/>
      <c r="D223" s="16"/>
      <c r="E223" s="16"/>
      <c r="F223" s="16"/>
      <c r="G223" s="16"/>
      <c r="H223" s="16"/>
      <c r="I223" s="2"/>
    </row>
    <row r="224" spans="1:9" ht="15">
      <c r="A224" s="17" t="s">
        <v>121</v>
      </c>
      <c r="B224" s="16"/>
      <c r="C224" s="16"/>
      <c r="D224" s="16"/>
      <c r="E224" s="16"/>
      <c r="F224" s="16"/>
      <c r="G224" s="16"/>
      <c r="H224" s="16"/>
      <c r="I224" s="2"/>
    </row>
    <row r="225" spans="1:9" ht="15.75" customHeight="1">
      <c r="A225" s="17" t="s">
        <v>122</v>
      </c>
      <c r="B225" s="16"/>
      <c r="C225" s="16"/>
      <c r="D225" s="16"/>
      <c r="E225" s="16"/>
      <c r="F225" s="16"/>
      <c r="G225" s="16"/>
      <c r="H225" s="16"/>
      <c r="I225" s="2"/>
    </row>
    <row r="226" spans="1:9" ht="19.5" customHeight="1">
      <c r="A226" s="48" t="s">
        <v>540</v>
      </c>
      <c r="B226" s="16"/>
      <c r="C226" s="16"/>
      <c r="D226" s="16"/>
      <c r="E226" s="16"/>
      <c r="F226" s="16"/>
      <c r="G226" s="16"/>
      <c r="H226" s="16"/>
      <c r="I226" s="2"/>
    </row>
    <row r="227" spans="1:9" ht="18" customHeight="1">
      <c r="A227" s="49" t="s">
        <v>67</v>
      </c>
      <c r="B227" s="16"/>
      <c r="C227" s="16"/>
      <c r="D227" s="16"/>
      <c r="E227" s="16"/>
      <c r="F227" s="16"/>
      <c r="G227" s="16"/>
      <c r="H227" s="16"/>
      <c r="I227" s="2"/>
    </row>
    <row r="228" spans="1:9" ht="15">
      <c r="A228" s="17" t="s">
        <v>66</v>
      </c>
      <c r="B228" s="16"/>
      <c r="C228" s="16"/>
      <c r="D228" s="16"/>
      <c r="E228" s="16"/>
      <c r="F228" s="16"/>
      <c r="G228" s="16"/>
      <c r="H228" s="16"/>
      <c r="I228" s="2"/>
    </row>
    <row r="229" spans="1:9" ht="18" customHeight="1">
      <c r="A229" s="49" t="s">
        <v>68</v>
      </c>
      <c r="B229" s="16"/>
      <c r="C229" s="16"/>
      <c r="D229" s="16"/>
      <c r="E229" s="16"/>
      <c r="F229" s="16"/>
      <c r="G229" s="16"/>
      <c r="H229" s="16"/>
      <c r="I229" s="2"/>
    </row>
    <row r="230" spans="1:9" ht="15">
      <c r="A230" s="17" t="s">
        <v>1</v>
      </c>
      <c r="B230" s="16"/>
      <c r="C230" s="16"/>
      <c r="D230" s="16"/>
      <c r="E230" s="16"/>
      <c r="F230" s="16"/>
      <c r="G230" s="16"/>
      <c r="H230" s="16"/>
      <c r="I230" s="2"/>
    </row>
    <row r="231" spans="1:9" ht="18" customHeight="1">
      <c r="A231" s="49" t="s">
        <v>69</v>
      </c>
      <c r="B231" s="16"/>
      <c r="C231" s="16"/>
      <c r="D231" s="16"/>
      <c r="E231" s="16"/>
      <c r="F231" s="16"/>
      <c r="G231" s="16"/>
      <c r="H231" s="16"/>
      <c r="I231" s="2"/>
    </row>
    <row r="232" spans="1:9" ht="15">
      <c r="A232" s="17" t="s">
        <v>70</v>
      </c>
      <c r="B232" s="16"/>
      <c r="C232" s="16"/>
      <c r="D232" s="16"/>
      <c r="E232" s="16"/>
      <c r="F232" s="16"/>
      <c r="G232" s="16"/>
      <c r="H232" s="16"/>
      <c r="I232" s="2"/>
    </row>
    <row r="233" spans="1:9" s="8" customFormat="1" ht="19.5" customHeight="1">
      <c r="A233" s="14" t="s">
        <v>541</v>
      </c>
      <c r="B233" s="14"/>
      <c r="C233" s="14"/>
      <c r="D233" s="14"/>
      <c r="E233" s="14"/>
      <c r="F233" s="14"/>
      <c r="G233" s="14"/>
      <c r="H233" s="14"/>
      <c r="I233" s="1"/>
    </row>
    <row r="234" spans="1:9" s="8" customFormat="1" ht="15.75">
      <c r="A234" s="17" t="s">
        <v>123</v>
      </c>
      <c r="B234" s="14"/>
      <c r="C234" s="14"/>
      <c r="D234" s="14"/>
      <c r="E234" s="14"/>
      <c r="F234" s="14"/>
      <c r="G234" s="14"/>
      <c r="H234" s="14"/>
      <c r="I234" s="1"/>
    </row>
    <row r="235" spans="1:9" s="8" customFormat="1" ht="15.75">
      <c r="A235" s="17" t="s">
        <v>542</v>
      </c>
      <c r="B235" s="14"/>
      <c r="C235" s="14"/>
      <c r="D235" s="14"/>
      <c r="E235" s="14"/>
      <c r="F235" s="14"/>
      <c r="G235" s="14"/>
      <c r="H235" s="14"/>
      <c r="I235" s="1"/>
    </row>
    <row r="236" spans="1:9" ht="15">
      <c r="A236" s="17"/>
      <c r="B236" s="16"/>
      <c r="C236" s="16"/>
      <c r="D236" s="16"/>
      <c r="E236" s="16"/>
      <c r="F236" s="16"/>
      <c r="G236" s="16"/>
      <c r="H236" s="16"/>
      <c r="I236" s="2"/>
    </row>
    <row r="237" spans="1:9" ht="19.5" customHeight="1">
      <c r="A237" s="51" t="s">
        <v>160</v>
      </c>
      <c r="B237" s="14"/>
      <c r="C237" s="14"/>
      <c r="D237" s="14"/>
      <c r="E237" s="14"/>
      <c r="F237" s="16"/>
      <c r="G237" s="16"/>
      <c r="H237" s="16"/>
      <c r="I237" s="2"/>
    </row>
    <row r="238" spans="1:9" ht="10.5" customHeight="1">
      <c r="A238" s="11"/>
      <c r="B238" s="14"/>
      <c r="C238" s="14"/>
      <c r="D238" s="14"/>
      <c r="E238" s="14"/>
      <c r="F238" s="16"/>
      <c r="G238" s="16"/>
      <c r="H238" s="16"/>
      <c r="I238" s="2"/>
    </row>
    <row r="239" spans="1:9" ht="16.5" customHeight="1">
      <c r="A239" s="16"/>
      <c r="B239" s="16"/>
      <c r="C239" s="16"/>
      <c r="D239" s="16"/>
      <c r="E239" s="16"/>
      <c r="F239" s="351" t="s">
        <v>543</v>
      </c>
      <c r="G239" s="351"/>
      <c r="H239" s="351"/>
      <c r="I239" s="2"/>
    </row>
    <row r="240" spans="1:9" ht="19.5" customHeight="1">
      <c r="A240" s="14" t="s">
        <v>544</v>
      </c>
      <c r="B240" s="16"/>
      <c r="C240" s="16"/>
      <c r="D240" s="16"/>
      <c r="E240" s="16"/>
      <c r="F240" s="12" t="s">
        <v>765</v>
      </c>
      <c r="G240" s="12"/>
      <c r="H240" s="12" t="s">
        <v>746</v>
      </c>
      <c r="I240" s="2"/>
    </row>
    <row r="241" spans="1:9" ht="16.5" customHeight="1">
      <c r="A241" s="17" t="s">
        <v>22</v>
      </c>
      <c r="B241" s="16"/>
      <c r="C241" s="16"/>
      <c r="D241" s="16"/>
      <c r="E241" s="16"/>
      <c r="F241" s="214">
        <v>13845145859</v>
      </c>
      <c r="G241" s="5"/>
      <c r="H241" s="214">
        <v>1519850730</v>
      </c>
      <c r="I241" s="2"/>
    </row>
    <row r="242" spans="1:9" ht="16.5" customHeight="1">
      <c r="A242" s="17" t="s">
        <v>23</v>
      </c>
      <c r="B242" s="16"/>
      <c r="C242" s="16"/>
      <c r="D242" s="16"/>
      <c r="E242" s="16"/>
      <c r="F242" s="214">
        <v>10980625898</v>
      </c>
      <c r="G242" s="5"/>
      <c r="H242" s="214">
        <v>13693238017</v>
      </c>
      <c r="I242" s="2"/>
    </row>
    <row r="243" spans="1:9" ht="16.5" customHeight="1" hidden="1">
      <c r="A243" s="17" t="s">
        <v>181</v>
      </c>
      <c r="B243" s="16"/>
      <c r="C243" s="16"/>
      <c r="D243" s="16"/>
      <c r="E243" s="16"/>
      <c r="F243" s="214"/>
      <c r="G243" s="5"/>
      <c r="H243" s="214">
        <v>0</v>
      </c>
      <c r="I243" s="2"/>
    </row>
    <row r="244" spans="1:9" ht="18" customHeight="1" thickBot="1">
      <c r="A244" s="17"/>
      <c r="B244" s="16"/>
      <c r="C244" s="16"/>
      <c r="D244" s="14" t="s">
        <v>9</v>
      </c>
      <c r="E244" s="16"/>
      <c r="F244" s="215">
        <v>24825771757</v>
      </c>
      <c r="G244" s="61"/>
      <c r="H244" s="215">
        <v>15213088747</v>
      </c>
      <c r="I244" s="2"/>
    </row>
    <row r="245" spans="1:9" ht="16.5" customHeight="1" thickTop="1">
      <c r="A245" s="16"/>
      <c r="B245" s="16"/>
      <c r="C245" s="16"/>
      <c r="D245" s="16"/>
      <c r="E245" s="16"/>
      <c r="F245" s="2"/>
      <c r="G245" s="2"/>
      <c r="H245" s="2"/>
      <c r="I245" s="2"/>
    </row>
    <row r="246" spans="1:9" ht="19.5" customHeight="1">
      <c r="A246" s="19" t="s">
        <v>145</v>
      </c>
      <c r="B246" s="20"/>
      <c r="C246" s="20"/>
      <c r="D246" s="20"/>
      <c r="E246" s="20"/>
      <c r="F246" s="12" t="s">
        <v>765</v>
      </c>
      <c r="G246" s="12"/>
      <c r="H246" s="12" t="s">
        <v>746</v>
      </c>
      <c r="I246" s="2"/>
    </row>
    <row r="247" spans="1:9" ht="16.5" customHeight="1" hidden="1">
      <c r="A247" s="70" t="s">
        <v>545</v>
      </c>
      <c r="B247" s="216"/>
      <c r="C247" s="216"/>
      <c r="D247" s="216"/>
      <c r="E247" s="216"/>
      <c r="F247" s="217"/>
      <c r="G247" s="217"/>
      <c r="H247" s="217"/>
      <c r="I247" s="2"/>
    </row>
    <row r="248" spans="1:9" ht="16.5" customHeight="1" hidden="1">
      <c r="A248" s="17" t="s">
        <v>379</v>
      </c>
      <c r="B248" s="165"/>
      <c r="C248" s="165"/>
      <c r="D248" s="165"/>
      <c r="E248" s="165"/>
      <c r="F248" s="214">
        <v>0</v>
      </c>
      <c r="G248" s="166"/>
      <c r="H248" s="214">
        <v>0</v>
      </c>
      <c r="I248" s="2"/>
    </row>
    <row r="249" spans="1:9" ht="16.5" customHeight="1" hidden="1">
      <c r="A249" s="17" t="s">
        <v>380</v>
      </c>
      <c r="B249" s="165"/>
      <c r="C249" s="165"/>
      <c r="D249" s="165"/>
      <c r="E249" s="165"/>
      <c r="F249" s="214">
        <v>0</v>
      </c>
      <c r="G249" s="166"/>
      <c r="H249" s="214">
        <v>0</v>
      </c>
      <c r="I249" s="2"/>
    </row>
    <row r="250" spans="1:9" ht="16.5" customHeight="1" hidden="1">
      <c r="A250" s="17" t="s">
        <v>546</v>
      </c>
      <c r="B250" s="16"/>
      <c r="C250" s="16"/>
      <c r="D250" s="16"/>
      <c r="E250" s="16"/>
      <c r="F250" s="214">
        <v>0</v>
      </c>
      <c r="G250" s="5"/>
      <c r="H250" s="214"/>
      <c r="I250" s="2"/>
    </row>
    <row r="251" spans="1:9" ht="16.5" customHeight="1" hidden="1">
      <c r="A251" s="17" t="s">
        <v>182</v>
      </c>
      <c r="B251" s="16"/>
      <c r="C251" s="16"/>
      <c r="D251" s="16"/>
      <c r="E251" s="16"/>
      <c r="F251" s="214">
        <v>0</v>
      </c>
      <c r="G251" s="5"/>
      <c r="H251" s="214"/>
      <c r="I251" s="2"/>
    </row>
    <row r="252" spans="1:9" ht="16.5" customHeight="1">
      <c r="A252" s="70" t="s">
        <v>547</v>
      </c>
      <c r="B252" s="20"/>
      <c r="C252" s="20"/>
      <c r="D252" s="20"/>
      <c r="E252" s="20"/>
      <c r="F252" s="218"/>
      <c r="G252" s="218"/>
      <c r="H252" s="218"/>
      <c r="I252" s="2"/>
    </row>
    <row r="253" spans="1:9" ht="16.5" customHeight="1">
      <c r="A253" s="17" t="s">
        <v>177</v>
      </c>
      <c r="B253" s="16"/>
      <c r="C253" s="16"/>
      <c r="D253" s="16"/>
      <c r="E253" s="16"/>
      <c r="F253" s="214">
        <v>34662091166</v>
      </c>
      <c r="G253" s="5"/>
      <c r="H253" s="214">
        <v>34502091166</v>
      </c>
      <c r="I253" s="2"/>
    </row>
    <row r="254" spans="1:9" ht="16.5" customHeight="1">
      <c r="A254" s="17" t="s">
        <v>548</v>
      </c>
      <c r="B254" s="16"/>
      <c r="C254" s="16"/>
      <c r="D254" s="16"/>
      <c r="E254" s="16"/>
      <c r="F254" s="214">
        <v>0</v>
      </c>
      <c r="G254" s="5"/>
      <c r="H254" s="214">
        <v>119290833420</v>
      </c>
      <c r="I254" s="2"/>
    </row>
    <row r="255" spans="1:9" ht="16.5" customHeight="1">
      <c r="A255" s="17" t="s">
        <v>549</v>
      </c>
      <c r="B255" s="16"/>
      <c r="C255" s="16"/>
      <c r="D255" s="16"/>
      <c r="E255" s="16"/>
      <c r="F255" s="214">
        <v>0</v>
      </c>
      <c r="G255" s="5"/>
      <c r="H255" s="214">
        <v>15258290853</v>
      </c>
      <c r="I255" s="2"/>
    </row>
    <row r="256" spans="1:9" ht="16.5" customHeight="1" hidden="1">
      <c r="A256" s="17" t="s">
        <v>549</v>
      </c>
      <c r="B256" s="16"/>
      <c r="C256" s="16"/>
      <c r="D256" s="16"/>
      <c r="E256" s="16"/>
      <c r="F256" s="214">
        <v>0</v>
      </c>
      <c r="G256" s="5"/>
      <c r="H256" s="214">
        <v>0</v>
      </c>
      <c r="I256" s="2"/>
    </row>
    <row r="257" spans="1:9" ht="16.5" customHeight="1">
      <c r="A257" s="17" t="s">
        <v>391</v>
      </c>
      <c r="B257" s="16"/>
      <c r="C257" s="16"/>
      <c r="D257" s="16"/>
      <c r="E257" s="16"/>
      <c r="F257" s="214">
        <v>500000000</v>
      </c>
      <c r="G257" s="5"/>
      <c r="H257" s="214">
        <v>0</v>
      </c>
      <c r="I257" s="2"/>
    </row>
    <row r="258" spans="1:9" ht="16.5" customHeight="1">
      <c r="A258" s="17" t="s">
        <v>392</v>
      </c>
      <c r="B258" s="16"/>
      <c r="C258" s="16"/>
      <c r="D258" s="16"/>
      <c r="E258" s="16"/>
      <c r="F258" s="214">
        <v>1000000000</v>
      </c>
      <c r="G258" s="5"/>
      <c r="H258" s="214">
        <v>0</v>
      </c>
      <c r="I258" s="2"/>
    </row>
    <row r="259" spans="1:9" ht="16.5" customHeight="1">
      <c r="A259" s="17" t="s">
        <v>390</v>
      </c>
      <c r="B259" s="16"/>
      <c r="C259" s="16"/>
      <c r="D259" s="16"/>
      <c r="E259" s="16"/>
      <c r="F259" s="214">
        <v>0</v>
      </c>
      <c r="G259" s="5"/>
      <c r="H259" s="214">
        <v>5075000000</v>
      </c>
      <c r="I259" s="2"/>
    </row>
    <row r="260" spans="1:9" ht="16.5" customHeight="1" hidden="1">
      <c r="A260" s="17" t="s">
        <v>550</v>
      </c>
      <c r="B260" s="16"/>
      <c r="C260" s="16"/>
      <c r="D260" s="16"/>
      <c r="E260" s="16"/>
      <c r="F260" s="214">
        <v>0</v>
      </c>
      <c r="G260" s="5"/>
      <c r="H260" s="214"/>
      <c r="I260" s="2"/>
    </row>
    <row r="261" spans="1:9" ht="16.5" customHeight="1" hidden="1">
      <c r="A261" s="219" t="s">
        <v>551</v>
      </c>
      <c r="B261" s="16"/>
      <c r="C261" s="16"/>
      <c r="D261" s="16"/>
      <c r="E261" s="16"/>
      <c r="F261" s="214"/>
      <c r="G261" s="5"/>
      <c r="H261" s="214"/>
      <c r="I261" s="2"/>
    </row>
    <row r="262" spans="1:9" ht="16.5" customHeight="1" hidden="1">
      <c r="A262" s="219"/>
      <c r="B262" s="16"/>
      <c r="C262" s="16"/>
      <c r="D262" s="16"/>
      <c r="E262" s="16"/>
      <c r="F262" s="214"/>
      <c r="G262" s="5"/>
      <c r="H262" s="214"/>
      <c r="I262" s="2"/>
    </row>
    <row r="263" spans="1:10" ht="18" customHeight="1" thickBot="1">
      <c r="A263" s="16"/>
      <c r="B263" s="16"/>
      <c r="C263" s="16"/>
      <c r="D263" s="14" t="s">
        <v>9</v>
      </c>
      <c r="E263" s="16"/>
      <c r="F263" s="215">
        <v>36162091166</v>
      </c>
      <c r="G263" s="61"/>
      <c r="H263" s="215">
        <v>174126215439</v>
      </c>
      <c r="I263" s="72"/>
      <c r="J263" s="168"/>
    </row>
    <row r="264" spans="1:9" ht="16.5" customHeight="1" thickTop="1">
      <c r="A264" s="16"/>
      <c r="B264" s="16"/>
      <c r="C264" s="16"/>
      <c r="D264" s="16"/>
      <c r="E264" s="16"/>
      <c r="F264" s="2"/>
      <c r="G264" s="2"/>
      <c r="H264" s="2"/>
      <c r="I264" s="2"/>
    </row>
    <row r="265" spans="1:9" ht="19.5" customHeight="1">
      <c r="A265" s="19" t="s">
        <v>144</v>
      </c>
      <c r="B265" s="20"/>
      <c r="C265" s="20"/>
      <c r="D265" s="20"/>
      <c r="E265" s="20"/>
      <c r="F265" s="12" t="s">
        <v>765</v>
      </c>
      <c r="G265" s="12"/>
      <c r="H265" s="12" t="s">
        <v>746</v>
      </c>
      <c r="I265" s="2"/>
    </row>
    <row r="266" spans="1:9" ht="16.5" customHeight="1">
      <c r="A266" s="219" t="s">
        <v>552</v>
      </c>
      <c r="B266" s="16"/>
      <c r="C266" s="16"/>
      <c r="D266" s="16"/>
      <c r="E266" s="16"/>
      <c r="F266" s="214">
        <v>131608426111</v>
      </c>
      <c r="G266" s="214"/>
      <c r="H266" s="214">
        <v>127918245062</v>
      </c>
      <c r="I266" s="2"/>
    </row>
    <row r="267" spans="1:9" ht="16.5" customHeight="1">
      <c r="A267" s="17" t="s">
        <v>553</v>
      </c>
      <c r="B267" s="16"/>
      <c r="C267" s="16"/>
      <c r="D267" s="16"/>
      <c r="E267" s="16"/>
      <c r="F267" s="214">
        <v>4636061517</v>
      </c>
      <c r="G267" s="5"/>
      <c r="H267" s="214">
        <v>15464000000</v>
      </c>
      <c r="I267" s="2"/>
    </row>
    <row r="268" spans="1:9" ht="16.5" customHeight="1" hidden="1">
      <c r="A268" s="17" t="s">
        <v>378</v>
      </c>
      <c r="B268" s="16"/>
      <c r="C268" s="16"/>
      <c r="D268" s="16"/>
      <c r="E268" s="16"/>
      <c r="F268" s="214"/>
      <c r="G268" s="5"/>
      <c r="H268" s="214">
        <v>0</v>
      </c>
      <c r="I268" s="2"/>
    </row>
    <row r="269" spans="1:9" ht="16.5" customHeight="1">
      <c r="A269" s="17" t="s">
        <v>385</v>
      </c>
      <c r="B269" s="16"/>
      <c r="C269" s="16"/>
      <c r="D269" s="16"/>
      <c r="E269" s="16"/>
      <c r="F269" s="214">
        <v>8173860295</v>
      </c>
      <c r="G269" s="5"/>
      <c r="H269" s="214">
        <v>35999827648</v>
      </c>
      <c r="I269" s="2"/>
    </row>
    <row r="270" spans="1:9" ht="16.5" customHeight="1">
      <c r="A270" s="17" t="s">
        <v>386</v>
      </c>
      <c r="B270" s="16"/>
      <c r="C270" s="16"/>
      <c r="D270" s="16"/>
      <c r="E270" s="16"/>
      <c r="F270" s="214">
        <v>1620000000</v>
      </c>
      <c r="G270" s="5"/>
      <c r="H270" s="214">
        <v>2120000000</v>
      </c>
      <c r="I270" s="2"/>
    </row>
    <row r="271" spans="1:9" ht="16.5" customHeight="1">
      <c r="A271" s="17" t="s">
        <v>728</v>
      </c>
      <c r="B271" s="16"/>
      <c r="C271" s="16"/>
      <c r="D271" s="16"/>
      <c r="E271" s="16"/>
      <c r="F271" s="214">
        <v>11972000000</v>
      </c>
      <c r="G271" s="5"/>
      <c r="H271" s="214">
        <v>17227000000</v>
      </c>
      <c r="I271" s="2"/>
    </row>
    <row r="272" spans="1:9" ht="16.5" customHeight="1">
      <c r="A272" s="17" t="s">
        <v>387</v>
      </c>
      <c r="B272" s="16"/>
      <c r="C272" s="16"/>
      <c r="D272" s="16"/>
      <c r="E272" s="16"/>
      <c r="F272" s="214">
        <v>21000000000</v>
      </c>
      <c r="G272" s="5"/>
      <c r="H272" s="214">
        <v>20000000000</v>
      </c>
      <c r="I272" s="2"/>
    </row>
    <row r="273" spans="1:9" ht="16.5" customHeight="1">
      <c r="A273" s="17" t="s">
        <v>729</v>
      </c>
      <c r="B273" s="16"/>
      <c r="C273" s="16"/>
      <c r="D273" s="16"/>
      <c r="E273" s="16"/>
      <c r="F273" s="214">
        <v>5152800000</v>
      </c>
      <c r="G273" s="5"/>
      <c r="H273" s="214">
        <v>3309000000</v>
      </c>
      <c r="I273" s="2"/>
    </row>
    <row r="274" spans="1:9" ht="16.5" customHeight="1">
      <c r="A274" s="17" t="s">
        <v>730</v>
      </c>
      <c r="B274" s="16"/>
      <c r="C274" s="16"/>
      <c r="D274" s="16"/>
      <c r="E274" s="16"/>
      <c r="F274" s="214">
        <v>2500000000</v>
      </c>
      <c r="G274" s="5"/>
      <c r="H274" s="214">
        <v>0</v>
      </c>
      <c r="I274" s="72"/>
    </row>
    <row r="275" spans="1:9" ht="16.5" customHeight="1">
      <c r="A275" s="17" t="s">
        <v>769</v>
      </c>
      <c r="B275" s="16"/>
      <c r="C275" s="16"/>
      <c r="D275" s="16"/>
      <c r="E275" s="16"/>
      <c r="F275" s="214">
        <v>3350000000</v>
      </c>
      <c r="G275" s="5"/>
      <c r="H275" s="214"/>
      <c r="I275" s="72"/>
    </row>
    <row r="276" spans="1:9" ht="16.5" customHeight="1">
      <c r="A276" s="17" t="s">
        <v>731</v>
      </c>
      <c r="B276" s="16"/>
      <c r="C276" s="16"/>
      <c r="D276" s="16"/>
      <c r="E276" s="16"/>
      <c r="F276" s="214">
        <v>2000000000</v>
      </c>
      <c r="G276" s="5"/>
      <c r="H276" s="214">
        <v>0</v>
      </c>
      <c r="I276" s="2"/>
    </row>
    <row r="277" spans="1:9" ht="16.5" customHeight="1">
      <c r="A277" s="17" t="s">
        <v>741</v>
      </c>
      <c r="B277" s="16"/>
      <c r="C277" s="16"/>
      <c r="D277" s="16"/>
      <c r="E277" s="16"/>
      <c r="F277" s="214">
        <v>50000000000</v>
      </c>
      <c r="G277" s="5"/>
      <c r="H277" s="214"/>
      <c r="I277" s="2"/>
    </row>
    <row r="278" spans="1:9" ht="16.5" customHeight="1">
      <c r="A278" s="17" t="s">
        <v>770</v>
      </c>
      <c r="B278" s="16"/>
      <c r="C278" s="16"/>
      <c r="D278" s="16"/>
      <c r="E278" s="16"/>
      <c r="F278" s="214">
        <v>2749421227</v>
      </c>
      <c r="G278" s="5"/>
      <c r="H278" s="214"/>
      <c r="I278" s="2"/>
    </row>
    <row r="279" spans="1:8" ht="16.5" customHeight="1">
      <c r="A279" s="17" t="s">
        <v>79</v>
      </c>
      <c r="B279" s="16"/>
      <c r="C279" s="16"/>
      <c r="D279" s="16"/>
      <c r="E279" s="16"/>
      <c r="F279" s="214">
        <v>18454283072</v>
      </c>
      <c r="G279" s="5"/>
      <c r="H279" s="214">
        <v>33798417414</v>
      </c>
    </row>
    <row r="280" spans="1:9" ht="16.5" customHeight="1">
      <c r="A280" s="219" t="s">
        <v>554</v>
      </c>
      <c r="B280" s="16"/>
      <c r="C280" s="16"/>
      <c r="D280" s="16"/>
      <c r="E280" s="16"/>
      <c r="F280" s="214">
        <v>-26851496815</v>
      </c>
      <c r="G280" s="5"/>
      <c r="H280" s="214">
        <v>-18477171997</v>
      </c>
      <c r="I280" s="72"/>
    </row>
    <row r="281" spans="1:9" ht="18" customHeight="1" thickBot="1">
      <c r="A281" s="16"/>
      <c r="B281" s="16"/>
      <c r="C281" s="16"/>
      <c r="D281" s="14" t="s">
        <v>9</v>
      </c>
      <c r="E281" s="16"/>
      <c r="F281" s="215">
        <v>104756929296</v>
      </c>
      <c r="G281" s="61"/>
      <c r="H281" s="215">
        <v>109441073065</v>
      </c>
      <c r="I281" s="72"/>
    </row>
    <row r="282" spans="1:8" ht="16.5" customHeight="1" thickTop="1">
      <c r="A282" s="16"/>
      <c r="B282" s="16"/>
      <c r="C282" s="16"/>
      <c r="D282" s="16"/>
      <c r="E282" s="16"/>
      <c r="F282" s="72"/>
      <c r="G282" s="2"/>
      <c r="H282" s="72"/>
    </row>
    <row r="283" spans="1:13" ht="19.5" customHeight="1">
      <c r="A283" s="14" t="s">
        <v>376</v>
      </c>
      <c r="B283" s="16"/>
      <c r="C283" s="16"/>
      <c r="D283" s="16"/>
      <c r="E283" s="16"/>
      <c r="F283" s="12" t="s">
        <v>765</v>
      </c>
      <c r="G283" s="12"/>
      <c r="H283" s="12" t="s">
        <v>746</v>
      </c>
      <c r="J283" s="2" t="s">
        <v>755</v>
      </c>
      <c r="K283" s="3" t="s">
        <v>756</v>
      </c>
      <c r="L283" s="3" t="s">
        <v>757</v>
      </c>
      <c r="M283" s="3">
        <v>353</v>
      </c>
    </row>
    <row r="284" spans="1:13" ht="16.5" customHeight="1">
      <c r="A284" s="17" t="s">
        <v>24</v>
      </c>
      <c r="B284" s="16"/>
      <c r="C284" s="16"/>
      <c r="D284" s="16"/>
      <c r="E284" s="16"/>
      <c r="F284" s="214">
        <v>9931377687</v>
      </c>
      <c r="G284" s="5"/>
      <c r="H284" s="214">
        <v>3986096851</v>
      </c>
      <c r="J284" s="234"/>
      <c r="K284" s="234"/>
      <c r="L284" s="234">
        <v>21018332</v>
      </c>
      <c r="M284" s="234"/>
    </row>
    <row r="285" spans="1:13" ht="16.5" customHeight="1">
      <c r="A285" s="17" t="s">
        <v>25</v>
      </c>
      <c r="B285" s="16"/>
      <c r="C285" s="16"/>
      <c r="D285" s="16"/>
      <c r="E285" s="5"/>
      <c r="F285" s="214">
        <v>4479669322</v>
      </c>
      <c r="G285" s="5"/>
      <c r="H285" s="214">
        <v>8661686321</v>
      </c>
      <c r="J285" s="74"/>
      <c r="K285" s="234"/>
      <c r="L285" s="234">
        <v>172240266</v>
      </c>
      <c r="M285" s="234"/>
    </row>
    <row r="286" spans="1:12" ht="16.5" customHeight="1">
      <c r="A286" s="17" t="s">
        <v>555</v>
      </c>
      <c r="B286" s="16"/>
      <c r="C286" s="16"/>
      <c r="D286" s="16"/>
      <c r="E286" s="16"/>
      <c r="F286" s="214">
        <v>584373795776</v>
      </c>
      <c r="G286" s="5"/>
      <c r="H286" s="214">
        <v>1034900707201</v>
      </c>
      <c r="J286" s="3">
        <v>4196039543</v>
      </c>
      <c r="L286" s="234">
        <v>30147683010</v>
      </c>
    </row>
    <row r="287" spans="1:12" ht="16.5" customHeight="1">
      <c r="A287" s="17" t="s">
        <v>375</v>
      </c>
      <c r="B287" s="16"/>
      <c r="C287" s="16"/>
      <c r="D287" s="16"/>
      <c r="E287" s="16"/>
      <c r="F287" s="214">
        <v>1654592866</v>
      </c>
      <c r="G287" s="5"/>
      <c r="H287" s="214">
        <v>1654592866</v>
      </c>
      <c r="L287" s="234"/>
    </row>
    <row r="288" spans="1:12" ht="16.5" customHeight="1">
      <c r="A288" s="17" t="s">
        <v>179</v>
      </c>
      <c r="B288" s="16"/>
      <c r="C288" s="16"/>
      <c r="D288" s="16"/>
      <c r="E288" s="16"/>
      <c r="F288" s="214">
        <v>570154771</v>
      </c>
      <c r="G288" s="5"/>
      <c r="H288" s="214">
        <v>0</v>
      </c>
      <c r="L288" s="234">
        <v>570154771</v>
      </c>
    </row>
    <row r="289" spans="1:12" ht="16.5" customHeight="1" hidden="1">
      <c r="A289" s="17" t="s">
        <v>556</v>
      </c>
      <c r="B289" s="16"/>
      <c r="C289" s="16"/>
      <c r="D289" s="16"/>
      <c r="E289" s="16"/>
      <c r="F289" s="214"/>
      <c r="G289" s="5"/>
      <c r="H289" s="214"/>
      <c r="L289" s="234"/>
    </row>
    <row r="290" spans="1:12" ht="16.5" customHeight="1">
      <c r="A290" s="17" t="s">
        <v>80</v>
      </c>
      <c r="B290" s="16"/>
      <c r="C290" s="16"/>
      <c r="D290" s="16"/>
      <c r="E290" s="16"/>
      <c r="F290" s="214">
        <v>166859993</v>
      </c>
      <c r="G290" s="5"/>
      <c r="H290" s="214">
        <v>4776171000</v>
      </c>
      <c r="L290" s="234"/>
    </row>
    <row r="291" spans="1:12" ht="18" customHeight="1" thickBot="1">
      <c r="A291" s="16"/>
      <c r="B291" s="16"/>
      <c r="C291" s="16"/>
      <c r="D291" s="14" t="s">
        <v>9</v>
      </c>
      <c r="E291" s="14"/>
      <c r="F291" s="215">
        <v>601176450415</v>
      </c>
      <c r="G291" s="61"/>
      <c r="H291" s="215">
        <v>1053979254239</v>
      </c>
      <c r="J291" s="74">
        <v>424939304316</v>
      </c>
      <c r="L291" s="234"/>
    </row>
    <row r="292" spans="1:11" ht="18" customHeight="1" thickTop="1">
      <c r="A292" s="16"/>
      <c r="B292" s="16"/>
      <c r="C292" s="16"/>
      <c r="D292" s="14"/>
      <c r="E292" s="14"/>
      <c r="F292" s="220"/>
      <c r="G292" s="61"/>
      <c r="H292" s="220"/>
      <c r="I292" s="168">
        <f>+F291-BCĐKT!D26</f>
        <v>0</v>
      </c>
      <c r="K292" s="234"/>
    </row>
    <row r="293" spans="1:11" ht="18" customHeight="1">
      <c r="A293" s="14" t="s">
        <v>557</v>
      </c>
      <c r="B293" s="16"/>
      <c r="C293" s="16"/>
      <c r="D293" s="16"/>
      <c r="E293" s="16"/>
      <c r="F293" s="12" t="s">
        <v>765</v>
      </c>
      <c r="G293" s="12"/>
      <c r="H293" s="12" t="s">
        <v>746</v>
      </c>
      <c r="K293" s="234"/>
    </row>
    <row r="294" spans="1:10" ht="16.5" customHeight="1">
      <c r="A294" s="17" t="s">
        <v>558</v>
      </c>
      <c r="B294" s="16"/>
      <c r="C294" s="16"/>
      <c r="D294" s="14"/>
      <c r="E294" s="14"/>
      <c r="F294" s="221">
        <v>318040813</v>
      </c>
      <c r="G294" s="41"/>
      <c r="H294" s="221">
        <v>0</v>
      </c>
      <c r="I294" s="72"/>
      <c r="J294" s="168"/>
    </row>
    <row r="295" spans="1:9" ht="16.5" customHeight="1">
      <c r="A295" s="17" t="s">
        <v>732</v>
      </c>
      <c r="B295" s="16"/>
      <c r="C295" s="16"/>
      <c r="D295" s="14"/>
      <c r="E295" s="14"/>
      <c r="F295" s="221">
        <v>1255112100</v>
      </c>
      <c r="G295" s="41"/>
      <c r="H295" s="221">
        <v>614578052</v>
      </c>
      <c r="I295" s="2"/>
    </row>
    <row r="296" spans="1:9" ht="16.5" customHeight="1" hidden="1">
      <c r="A296" s="17" t="s">
        <v>559</v>
      </c>
      <c r="B296" s="16"/>
      <c r="C296" s="16"/>
      <c r="D296" s="14"/>
      <c r="E296" s="14"/>
      <c r="F296" s="221">
        <v>0</v>
      </c>
      <c r="G296" s="41"/>
      <c r="H296" s="221">
        <v>0</v>
      </c>
      <c r="I296" s="2"/>
    </row>
    <row r="297" spans="1:9" ht="16.5" customHeight="1" hidden="1">
      <c r="A297" s="17" t="s">
        <v>560</v>
      </c>
      <c r="B297" s="16"/>
      <c r="C297" s="16"/>
      <c r="D297" s="14"/>
      <c r="E297" s="14"/>
      <c r="F297" s="221">
        <v>0</v>
      </c>
      <c r="G297" s="41"/>
      <c r="H297" s="221">
        <v>0</v>
      </c>
      <c r="I297" s="2"/>
    </row>
    <row r="298" spans="1:8" ht="18" customHeight="1" thickBot="1">
      <c r="A298" s="16"/>
      <c r="B298" s="16"/>
      <c r="C298" s="16"/>
      <c r="D298" s="14" t="s">
        <v>9</v>
      </c>
      <c r="E298" s="14"/>
      <c r="F298" s="215">
        <v>1573152913</v>
      </c>
      <c r="G298" s="61"/>
      <c r="H298" s="222">
        <v>614578052</v>
      </c>
    </row>
    <row r="299" spans="1:8" ht="16.5" customHeight="1" thickTop="1">
      <c r="A299" s="16"/>
      <c r="B299" s="16"/>
      <c r="C299" s="16"/>
      <c r="D299" s="16"/>
      <c r="E299" s="16"/>
      <c r="F299" s="72"/>
      <c r="G299" s="2"/>
      <c r="H299" s="2"/>
    </row>
    <row r="300" spans="1:8" ht="19.5" customHeight="1">
      <c r="A300" s="14" t="s">
        <v>143</v>
      </c>
      <c r="B300" s="16"/>
      <c r="C300" s="16"/>
      <c r="D300" s="16"/>
      <c r="E300" s="16"/>
      <c r="F300" s="2"/>
      <c r="G300" s="2"/>
      <c r="H300" s="2"/>
    </row>
    <row r="301" spans="1:8" ht="9" customHeight="1">
      <c r="A301" s="14"/>
      <c r="B301" s="16"/>
      <c r="C301" s="16"/>
      <c r="D301" s="16"/>
      <c r="E301" s="16"/>
      <c r="F301" s="2"/>
      <c r="G301" s="2"/>
      <c r="H301" s="2"/>
    </row>
    <row r="302" spans="1:8" ht="40.5" customHeight="1">
      <c r="A302" s="62" t="s">
        <v>77</v>
      </c>
      <c r="B302" s="62" t="s">
        <v>15</v>
      </c>
      <c r="C302" s="62" t="s">
        <v>561</v>
      </c>
      <c r="D302" s="62" t="s">
        <v>562</v>
      </c>
      <c r="E302" s="62" t="s">
        <v>14</v>
      </c>
      <c r="F302" s="62" t="s">
        <v>78</v>
      </c>
      <c r="G302" s="352" t="s">
        <v>11</v>
      </c>
      <c r="H302" s="353"/>
    </row>
    <row r="303" spans="1:8" ht="12" customHeight="1">
      <c r="A303" s="63"/>
      <c r="B303" s="63" t="s">
        <v>125</v>
      </c>
      <c r="C303" s="63" t="s">
        <v>126</v>
      </c>
      <c r="D303" s="63" t="s">
        <v>127</v>
      </c>
      <c r="E303" s="63" t="s">
        <v>128</v>
      </c>
      <c r="F303" s="63" t="s">
        <v>129</v>
      </c>
      <c r="G303" s="354"/>
      <c r="H303" s="355"/>
    </row>
    <row r="304" spans="1:8" ht="15.75" customHeight="1">
      <c r="A304" s="22" t="s">
        <v>16</v>
      </c>
      <c r="B304" s="9"/>
      <c r="C304" s="9"/>
      <c r="D304" s="9"/>
      <c r="E304" s="9"/>
      <c r="F304" s="9"/>
      <c r="G304" s="56"/>
      <c r="H304" s="223"/>
    </row>
    <row r="305" spans="1:9" ht="15.75" customHeight="1">
      <c r="A305" s="23" t="s">
        <v>733</v>
      </c>
      <c r="B305" s="224">
        <v>30714641055</v>
      </c>
      <c r="C305" s="224">
        <v>432517433288</v>
      </c>
      <c r="D305" s="224">
        <v>21522758909</v>
      </c>
      <c r="E305" s="224">
        <v>3647391180</v>
      </c>
      <c r="F305" s="224">
        <v>8788791045</v>
      </c>
      <c r="G305" s="225"/>
      <c r="H305" s="223">
        <v>497191015477</v>
      </c>
      <c r="I305" s="168"/>
    </row>
    <row r="306" spans="1:8" ht="15.75" customHeight="1">
      <c r="A306" s="23" t="s">
        <v>563</v>
      </c>
      <c r="B306" s="226">
        <v>2046975055</v>
      </c>
      <c r="C306" s="226">
        <v>8688983783</v>
      </c>
      <c r="D306" s="226">
        <v>8607875775</v>
      </c>
      <c r="E306" s="226">
        <v>410275760</v>
      </c>
      <c r="F306" s="226">
        <v>125996726</v>
      </c>
      <c r="G306" s="225"/>
      <c r="H306" s="223">
        <v>19880107099</v>
      </c>
    </row>
    <row r="307" spans="1:8" ht="15.75" customHeight="1">
      <c r="A307" s="69" t="s">
        <v>564</v>
      </c>
      <c r="B307" s="224">
        <v>204047782</v>
      </c>
      <c r="C307" s="224">
        <v>2960585515</v>
      </c>
      <c r="D307" s="224"/>
      <c r="E307" s="224">
        <v>173212965</v>
      </c>
      <c r="F307" s="226">
        <v>51152726</v>
      </c>
      <c r="G307" s="225"/>
      <c r="H307" s="223">
        <v>3388998988</v>
      </c>
    </row>
    <row r="308" spans="1:8" ht="15.75" customHeight="1">
      <c r="A308" s="69" t="s">
        <v>124</v>
      </c>
      <c r="B308" s="226">
        <v>1842927273</v>
      </c>
      <c r="C308" s="227">
        <v>5728398268</v>
      </c>
      <c r="D308" s="228">
        <v>8607875775</v>
      </c>
      <c r="E308" s="226">
        <v>237062795</v>
      </c>
      <c r="F308" s="226">
        <v>74844000</v>
      </c>
      <c r="G308" s="225"/>
      <c r="H308" s="223">
        <v>16491108111</v>
      </c>
    </row>
    <row r="309" spans="1:8" ht="15.75" customHeight="1">
      <c r="A309" s="23" t="s">
        <v>565</v>
      </c>
      <c r="B309" s="226">
        <v>14605405596</v>
      </c>
      <c r="C309" s="227">
        <v>13903794052</v>
      </c>
      <c r="D309" s="226">
        <v>17215751550</v>
      </c>
      <c r="E309" s="226">
        <v>519430640</v>
      </c>
      <c r="F309" s="226">
        <v>132188000</v>
      </c>
      <c r="G309" s="225"/>
      <c r="H309" s="223">
        <v>46376569838</v>
      </c>
    </row>
    <row r="310" spans="1:8" ht="15.75" customHeight="1">
      <c r="A310" s="69" t="s">
        <v>26</v>
      </c>
      <c r="B310" s="226">
        <v>2207027273</v>
      </c>
      <c r="C310" s="227">
        <v>7651348512</v>
      </c>
      <c r="D310" s="226">
        <v>8607875775</v>
      </c>
      <c r="E310" s="226">
        <v>282367845</v>
      </c>
      <c r="F310" s="226">
        <v>57344000</v>
      </c>
      <c r="G310" s="225"/>
      <c r="H310" s="223">
        <v>18805963405</v>
      </c>
    </row>
    <row r="311" spans="1:8" ht="15.75" customHeight="1">
      <c r="A311" s="69" t="s">
        <v>124</v>
      </c>
      <c r="B311" s="224">
        <v>12398378323</v>
      </c>
      <c r="C311" s="227">
        <v>6252445540</v>
      </c>
      <c r="D311" s="227">
        <v>8607875775</v>
      </c>
      <c r="E311" s="224">
        <v>237062795</v>
      </c>
      <c r="F311" s="226">
        <v>74844000</v>
      </c>
      <c r="G311" s="225"/>
      <c r="H311" s="223">
        <v>27570606433</v>
      </c>
    </row>
    <row r="312" spans="1:9" ht="15.75" customHeight="1">
      <c r="A312" s="23" t="s">
        <v>771</v>
      </c>
      <c r="B312" s="226">
        <v>18156210514</v>
      </c>
      <c r="C312" s="226">
        <v>427302623019</v>
      </c>
      <c r="D312" s="226">
        <v>12914883134</v>
      </c>
      <c r="E312" s="226">
        <v>3538236300</v>
      </c>
      <c r="F312" s="226">
        <v>8782599771</v>
      </c>
      <c r="G312" s="225"/>
      <c r="H312" s="223">
        <v>470694552738</v>
      </c>
      <c r="I312" s="55">
        <f>+H312-470694552738</f>
        <v>0</v>
      </c>
    </row>
    <row r="313" spans="1:8" ht="15.75" customHeight="1">
      <c r="A313" s="24" t="s">
        <v>12</v>
      </c>
      <c r="B313" s="226"/>
      <c r="C313" s="226"/>
      <c r="D313" s="226"/>
      <c r="E313" s="226"/>
      <c r="F313" s="226"/>
      <c r="G313" s="225"/>
      <c r="H313" s="223"/>
    </row>
    <row r="314" spans="1:11" ht="15.75" customHeight="1">
      <c r="A314" s="23" t="s">
        <v>733</v>
      </c>
      <c r="B314" s="224">
        <v>4629291149</v>
      </c>
      <c r="C314" s="224">
        <v>159509628622</v>
      </c>
      <c r="D314" s="224">
        <v>4926341470</v>
      </c>
      <c r="E314" s="224">
        <v>4036217787</v>
      </c>
      <c r="F314" s="224">
        <v>3748735544</v>
      </c>
      <c r="G314" s="225"/>
      <c r="H314" s="223">
        <v>176850214572</v>
      </c>
      <c r="J314" s="234"/>
      <c r="K314" s="234"/>
    </row>
    <row r="315" spans="1:11" ht="15.75" customHeight="1">
      <c r="A315" s="23" t="s">
        <v>563</v>
      </c>
      <c r="B315" s="226">
        <v>1549620032</v>
      </c>
      <c r="C315" s="226">
        <v>32589329235</v>
      </c>
      <c r="D315" s="227">
        <v>4629392335</v>
      </c>
      <c r="E315" s="226">
        <v>1201579234</v>
      </c>
      <c r="F315" s="226">
        <v>346721480</v>
      </c>
      <c r="G315" s="225"/>
      <c r="H315" s="223">
        <v>40316642316</v>
      </c>
      <c r="I315" s="168"/>
      <c r="J315" s="234"/>
      <c r="K315" s="234"/>
    </row>
    <row r="316" spans="1:11" ht="15.75" customHeight="1">
      <c r="A316" s="69" t="s">
        <v>566</v>
      </c>
      <c r="B316" s="224">
        <v>1137438450</v>
      </c>
      <c r="C316" s="226">
        <v>31625997061</v>
      </c>
      <c r="D316" s="229">
        <v>1405866810</v>
      </c>
      <c r="E316" s="230">
        <v>1030956430</v>
      </c>
      <c r="F316" s="224">
        <v>318194792</v>
      </c>
      <c r="G316" s="225"/>
      <c r="H316" s="223">
        <v>35518453543</v>
      </c>
      <c r="J316" s="234"/>
      <c r="K316" s="234"/>
    </row>
    <row r="317" spans="1:11" ht="15.75" customHeight="1">
      <c r="A317" s="69" t="s">
        <v>124</v>
      </c>
      <c r="B317" s="226">
        <v>412181582</v>
      </c>
      <c r="C317" s="226">
        <v>963332174</v>
      </c>
      <c r="D317" s="227">
        <v>3223525525</v>
      </c>
      <c r="E317" s="226">
        <v>170622804</v>
      </c>
      <c r="F317" s="226">
        <v>28526688</v>
      </c>
      <c r="G317" s="225"/>
      <c r="H317" s="223">
        <v>4798188773</v>
      </c>
      <c r="J317" s="234"/>
      <c r="K317" s="234"/>
    </row>
    <row r="318" spans="1:11" ht="15.75" customHeight="1">
      <c r="A318" s="23" t="s">
        <v>565</v>
      </c>
      <c r="B318" s="226">
        <v>1358398178</v>
      </c>
      <c r="C318" s="226">
        <v>2869041238</v>
      </c>
      <c r="D318" s="227">
        <v>6447051050</v>
      </c>
      <c r="E318" s="226">
        <v>334791883</v>
      </c>
      <c r="F318" s="226">
        <v>41797014</v>
      </c>
      <c r="G318" s="225"/>
      <c r="H318" s="223">
        <v>11051079363</v>
      </c>
      <c r="I318" s="55"/>
      <c r="J318" s="307"/>
      <c r="K318" s="234"/>
    </row>
    <row r="319" spans="1:11" ht="15.75" customHeight="1">
      <c r="A319" s="69" t="s">
        <v>26</v>
      </c>
      <c r="B319" s="226">
        <v>946216596</v>
      </c>
      <c r="C319" s="226">
        <v>1868375200</v>
      </c>
      <c r="D319" s="227">
        <v>3223525525</v>
      </c>
      <c r="E319" s="226">
        <v>164169079</v>
      </c>
      <c r="F319" s="226">
        <v>14336004</v>
      </c>
      <c r="G319" s="225"/>
      <c r="H319" s="223">
        <v>6216622404</v>
      </c>
      <c r="I319" s="168"/>
      <c r="J319" s="234"/>
      <c r="K319" s="234"/>
    </row>
    <row r="320" spans="1:10" ht="15.75" customHeight="1">
      <c r="A320" s="69" t="s">
        <v>124</v>
      </c>
      <c r="B320" s="226">
        <v>412181582</v>
      </c>
      <c r="C320" s="226">
        <v>1000666038</v>
      </c>
      <c r="D320" s="227">
        <v>3223525525</v>
      </c>
      <c r="E320" s="226">
        <v>170622804</v>
      </c>
      <c r="F320" s="226">
        <v>27461010</v>
      </c>
      <c r="G320" s="225"/>
      <c r="H320" s="223">
        <v>4834456959</v>
      </c>
      <c r="I320" s="55"/>
      <c r="J320" s="234"/>
    </row>
    <row r="321" spans="1:10" ht="15.75" customHeight="1">
      <c r="A321" s="23" t="s">
        <v>771</v>
      </c>
      <c r="B321" s="226">
        <v>4820513003</v>
      </c>
      <c r="C321" s="226">
        <v>189229916619</v>
      </c>
      <c r="D321" s="226">
        <v>3108682755</v>
      </c>
      <c r="E321" s="226">
        <v>4903005138</v>
      </c>
      <c r="F321" s="226">
        <v>4053660010</v>
      </c>
      <c r="G321" s="225"/>
      <c r="H321" s="223">
        <v>206115777525</v>
      </c>
      <c r="I321" s="168"/>
      <c r="J321" s="234"/>
    </row>
    <row r="322" spans="1:10" ht="15.75" customHeight="1">
      <c r="A322" s="24" t="s">
        <v>17</v>
      </c>
      <c r="B322" s="226"/>
      <c r="C322" s="226"/>
      <c r="D322" s="226"/>
      <c r="E322" s="226"/>
      <c r="F322" s="226"/>
      <c r="G322" s="225"/>
      <c r="H322" s="223"/>
      <c r="I322" s="55"/>
      <c r="J322" s="234"/>
    </row>
    <row r="323" spans="1:10" ht="15.75" customHeight="1">
      <c r="A323" s="23" t="s">
        <v>733</v>
      </c>
      <c r="B323" s="226">
        <v>26085349906</v>
      </c>
      <c r="C323" s="226">
        <v>273007804666</v>
      </c>
      <c r="D323" s="226">
        <v>16596417439</v>
      </c>
      <c r="E323" s="226">
        <v>-388826607</v>
      </c>
      <c r="F323" s="226">
        <v>5040055501</v>
      </c>
      <c r="G323" s="225"/>
      <c r="H323" s="223">
        <v>320340800905</v>
      </c>
      <c r="I323" s="55"/>
      <c r="J323" s="234"/>
    </row>
    <row r="324" spans="1:19" s="36" customFormat="1" ht="15.75" customHeight="1">
      <c r="A324" s="54" t="s">
        <v>771</v>
      </c>
      <c r="B324" s="231">
        <v>13335697511</v>
      </c>
      <c r="C324" s="231">
        <v>238072706400</v>
      </c>
      <c r="D324" s="231">
        <v>9806200379</v>
      </c>
      <c r="E324" s="231">
        <v>-1364768838</v>
      </c>
      <c r="F324" s="231">
        <v>4728939761</v>
      </c>
      <c r="G324" s="232"/>
      <c r="H324" s="308">
        <v>264578775213</v>
      </c>
      <c r="I324" s="168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8" ht="16.5" customHeight="1">
      <c r="A325" s="15"/>
      <c r="B325" s="233"/>
      <c r="C325" s="233"/>
      <c r="D325" s="2"/>
      <c r="E325" s="72"/>
      <c r="F325" s="2"/>
      <c r="G325" s="2"/>
      <c r="H325" s="72"/>
    </row>
    <row r="326" spans="1:9" ht="19.5" customHeight="1">
      <c r="A326" s="14" t="s">
        <v>142</v>
      </c>
      <c r="B326" s="16"/>
      <c r="C326" s="16"/>
      <c r="D326" s="16"/>
      <c r="E326" s="16"/>
      <c r="F326" s="2"/>
      <c r="G326" s="2"/>
      <c r="H326" s="2"/>
      <c r="I326" s="74"/>
    </row>
    <row r="327" spans="1:9" ht="9" customHeight="1">
      <c r="A327" s="14"/>
      <c r="B327" s="16"/>
      <c r="C327" s="16"/>
      <c r="D327" s="16"/>
      <c r="E327" s="16"/>
      <c r="F327" s="2"/>
      <c r="G327" s="2"/>
      <c r="H327" s="2"/>
      <c r="I327" s="2"/>
    </row>
    <row r="328" spans="1:10" ht="40.5" customHeight="1">
      <c r="A328" s="62" t="s">
        <v>77</v>
      </c>
      <c r="B328" s="62" t="s">
        <v>76</v>
      </c>
      <c r="C328" s="62" t="s">
        <v>567</v>
      </c>
      <c r="D328" s="62" t="s">
        <v>568</v>
      </c>
      <c r="E328" s="62" t="s">
        <v>569</v>
      </c>
      <c r="F328" s="62" t="s">
        <v>184</v>
      </c>
      <c r="G328" s="352" t="s">
        <v>11</v>
      </c>
      <c r="H328" s="353"/>
      <c r="I328" s="2"/>
      <c r="J328" s="234"/>
    </row>
    <row r="329" spans="1:9" ht="12" customHeight="1">
      <c r="A329" s="174"/>
      <c r="B329" s="63" t="s">
        <v>130</v>
      </c>
      <c r="C329" s="63" t="s">
        <v>131</v>
      </c>
      <c r="D329" s="63" t="s">
        <v>132</v>
      </c>
      <c r="E329" s="63" t="s">
        <v>133</v>
      </c>
      <c r="F329" s="63" t="s">
        <v>185</v>
      </c>
      <c r="G329" s="354"/>
      <c r="H329" s="355"/>
      <c r="I329" s="2"/>
    </row>
    <row r="330" spans="1:10" ht="15.75" customHeight="1">
      <c r="A330" s="22" t="s">
        <v>16</v>
      </c>
      <c r="B330" s="9"/>
      <c r="C330" s="9"/>
      <c r="D330" s="9"/>
      <c r="E330" s="9"/>
      <c r="F330" s="226"/>
      <c r="G330" s="56"/>
      <c r="H330" s="223"/>
      <c r="I330" s="2"/>
      <c r="J330" s="168"/>
    </row>
    <row r="331" spans="1:10" ht="15.75" customHeight="1">
      <c r="A331" s="23" t="s">
        <v>733</v>
      </c>
      <c r="B331" s="226">
        <v>30963000000</v>
      </c>
      <c r="C331" s="226">
        <v>0</v>
      </c>
      <c r="D331" s="226">
        <v>0</v>
      </c>
      <c r="E331" s="226">
        <v>1644048820</v>
      </c>
      <c r="F331" s="226">
        <v>6552132038</v>
      </c>
      <c r="G331" s="225"/>
      <c r="H331" s="305">
        <v>39159180858</v>
      </c>
      <c r="I331" s="7">
        <f>+E331-1450000000</f>
        <v>194048820</v>
      </c>
      <c r="J331" s="168"/>
    </row>
    <row r="332" spans="1:9" ht="15.75" customHeight="1">
      <c r="A332" s="23" t="s">
        <v>563</v>
      </c>
      <c r="B332" s="226">
        <v>0</v>
      </c>
      <c r="C332" s="226">
        <v>0</v>
      </c>
      <c r="D332" s="226">
        <v>0</v>
      </c>
      <c r="E332" s="226">
        <v>0</v>
      </c>
      <c r="F332" s="226">
        <v>0</v>
      </c>
      <c r="G332" s="225"/>
      <c r="H332" s="305">
        <v>0</v>
      </c>
      <c r="I332" s="2"/>
    </row>
    <row r="333" spans="1:9" ht="15.75" customHeight="1">
      <c r="A333" s="69" t="s">
        <v>564</v>
      </c>
      <c r="B333" s="226"/>
      <c r="C333" s="226">
        <v>0</v>
      </c>
      <c r="D333" s="226">
        <v>0</v>
      </c>
      <c r="E333" s="226"/>
      <c r="F333" s="226">
        <v>0</v>
      </c>
      <c r="G333" s="225"/>
      <c r="H333" s="305">
        <v>0</v>
      </c>
      <c r="I333" s="2"/>
    </row>
    <row r="334" spans="1:9" ht="15.75" customHeight="1" hidden="1">
      <c r="A334" s="69" t="s">
        <v>570</v>
      </c>
      <c r="B334" s="226"/>
      <c r="C334" s="226"/>
      <c r="D334" s="226"/>
      <c r="E334" s="226"/>
      <c r="F334" s="226"/>
      <c r="G334" s="225"/>
      <c r="H334" s="305">
        <v>0</v>
      </c>
      <c r="I334" s="2"/>
    </row>
    <row r="335" spans="1:9" ht="15.75" customHeight="1" hidden="1">
      <c r="A335" s="23" t="s">
        <v>565</v>
      </c>
      <c r="B335" s="226">
        <v>0</v>
      </c>
      <c r="C335" s="226">
        <v>0</v>
      </c>
      <c r="D335" s="226">
        <v>0</v>
      </c>
      <c r="E335" s="226">
        <v>0</v>
      </c>
      <c r="F335" s="226">
        <v>0</v>
      </c>
      <c r="G335" s="225"/>
      <c r="H335" s="305">
        <v>0</v>
      </c>
      <c r="I335" s="2"/>
    </row>
    <row r="336" spans="1:9" ht="15.75" customHeight="1" hidden="1">
      <c r="A336" s="69" t="s">
        <v>26</v>
      </c>
      <c r="B336" s="226"/>
      <c r="C336" s="226"/>
      <c r="D336" s="226"/>
      <c r="E336" s="226"/>
      <c r="F336" s="226"/>
      <c r="G336" s="225"/>
      <c r="H336" s="305">
        <v>0</v>
      </c>
      <c r="I336" s="2"/>
    </row>
    <row r="337" spans="1:12" ht="15.75" customHeight="1">
      <c r="A337" s="23" t="s">
        <v>771</v>
      </c>
      <c r="B337" s="226">
        <v>30963000000</v>
      </c>
      <c r="C337" s="226">
        <v>0</v>
      </c>
      <c r="D337" s="226">
        <v>0</v>
      </c>
      <c r="E337" s="226">
        <v>1644048820</v>
      </c>
      <c r="F337" s="226">
        <v>6552132038</v>
      </c>
      <c r="G337" s="225"/>
      <c r="H337" s="305">
        <v>39159180858</v>
      </c>
      <c r="I337" s="7"/>
      <c r="J337" s="168" t="s">
        <v>773</v>
      </c>
      <c r="K337" s="62" t="s">
        <v>569</v>
      </c>
      <c r="L337" s="62" t="s">
        <v>184</v>
      </c>
    </row>
    <row r="338" spans="1:11" ht="15.75" customHeight="1">
      <c r="A338" s="24" t="s">
        <v>12</v>
      </c>
      <c r="B338" s="226"/>
      <c r="C338" s="226"/>
      <c r="D338" s="226"/>
      <c r="E338" s="226"/>
      <c r="F338" s="226"/>
      <c r="G338" s="225"/>
      <c r="H338" s="305"/>
      <c r="I338" s="2" t="s">
        <v>772</v>
      </c>
      <c r="J338" s="168">
        <f>316710000-211140000</f>
        <v>105570000</v>
      </c>
      <c r="K338" s="3">
        <f>15042875-11800434</f>
        <v>3242441</v>
      </c>
    </row>
    <row r="339" spans="1:9" ht="15.75" customHeight="1">
      <c r="A339" s="23" t="s">
        <v>733</v>
      </c>
      <c r="B339" s="226">
        <v>1511707232</v>
      </c>
      <c r="C339" s="226">
        <v>0</v>
      </c>
      <c r="D339" s="226">
        <v>0</v>
      </c>
      <c r="E339" s="226">
        <v>603399051</v>
      </c>
      <c r="F339" s="226">
        <v>542617704</v>
      </c>
      <c r="G339" s="225"/>
      <c r="H339" s="305">
        <v>2657723987</v>
      </c>
      <c r="I339" s="2"/>
    </row>
    <row r="340" spans="1:9" ht="15.75" customHeight="1">
      <c r="A340" s="23" t="s">
        <v>563</v>
      </c>
      <c r="B340" s="226">
        <v>316710000</v>
      </c>
      <c r="C340" s="226">
        <v>0</v>
      </c>
      <c r="D340" s="226">
        <v>0</v>
      </c>
      <c r="E340" s="226">
        <v>136942877</v>
      </c>
      <c r="F340" s="226">
        <v>0</v>
      </c>
      <c r="G340" s="225"/>
      <c r="H340" s="305">
        <v>453652877</v>
      </c>
      <c r="I340" s="2"/>
    </row>
    <row r="341" spans="1:15" ht="15.75" customHeight="1">
      <c r="A341" s="69" t="s">
        <v>571</v>
      </c>
      <c r="B341" s="226">
        <v>316710000</v>
      </c>
      <c r="C341" s="226">
        <v>0</v>
      </c>
      <c r="D341" s="226">
        <v>0</v>
      </c>
      <c r="E341" s="226">
        <v>136942877</v>
      </c>
      <c r="F341" s="224">
        <v>0</v>
      </c>
      <c r="G341" s="225"/>
      <c r="H341" s="305">
        <v>453652877</v>
      </c>
      <c r="I341" s="40">
        <f>+H344-3111376864</f>
        <v>0</v>
      </c>
      <c r="J341" s="41" t="s">
        <v>774</v>
      </c>
      <c r="K341" s="41"/>
      <c r="L341" s="41"/>
      <c r="M341" s="41"/>
      <c r="N341" s="42"/>
      <c r="O341" s="42"/>
    </row>
    <row r="342" spans="1:9" ht="15.75" customHeight="1" hidden="1">
      <c r="A342" s="23" t="s">
        <v>572</v>
      </c>
      <c r="B342" s="226">
        <v>0</v>
      </c>
      <c r="C342" s="226">
        <v>0</v>
      </c>
      <c r="D342" s="226">
        <v>0</v>
      </c>
      <c r="E342" s="226">
        <v>0</v>
      </c>
      <c r="F342" s="226">
        <v>0</v>
      </c>
      <c r="G342" s="225"/>
      <c r="H342" s="305">
        <v>0</v>
      </c>
      <c r="I342" s="2"/>
    </row>
    <row r="343" spans="1:9" ht="15.75" customHeight="1" hidden="1">
      <c r="A343" s="69" t="s">
        <v>26</v>
      </c>
      <c r="B343" s="226"/>
      <c r="C343" s="226"/>
      <c r="D343" s="226"/>
      <c r="E343" s="226"/>
      <c r="F343" s="226"/>
      <c r="G343" s="225"/>
      <c r="H343" s="305">
        <v>0</v>
      </c>
      <c r="I343" s="2"/>
    </row>
    <row r="344" spans="1:10" ht="15.75" customHeight="1">
      <c r="A344" s="23" t="s">
        <v>771</v>
      </c>
      <c r="B344" s="226">
        <v>1828417232</v>
      </c>
      <c r="C344" s="226">
        <v>0</v>
      </c>
      <c r="D344" s="226">
        <v>0</v>
      </c>
      <c r="E344" s="226">
        <v>740341928</v>
      </c>
      <c r="F344" s="226">
        <v>542617704</v>
      </c>
      <c r="G344" s="225"/>
      <c r="H344" s="305">
        <v>3111376864</v>
      </c>
      <c r="I344" s="72">
        <f>+H344+BCĐKT!D50</f>
        <v>0</v>
      </c>
      <c r="J344" s="168">
        <f>564200002-443300000</f>
        <v>120900002</v>
      </c>
    </row>
    <row r="345" spans="1:9" ht="15.75" customHeight="1">
      <c r="A345" s="24" t="s">
        <v>17</v>
      </c>
      <c r="B345" s="226"/>
      <c r="C345" s="226"/>
      <c r="D345" s="226"/>
      <c r="E345" s="226"/>
      <c r="F345" s="226"/>
      <c r="G345" s="225"/>
      <c r="H345" s="305"/>
      <c r="I345" s="2"/>
    </row>
    <row r="346" spans="1:9" ht="15.75" customHeight="1">
      <c r="A346" s="23" t="s">
        <v>733</v>
      </c>
      <c r="B346" s="226">
        <v>29451292768</v>
      </c>
      <c r="C346" s="226">
        <v>0</v>
      </c>
      <c r="D346" s="226">
        <v>0</v>
      </c>
      <c r="E346" s="226">
        <v>1040649769</v>
      </c>
      <c r="F346" s="226">
        <v>6009514334</v>
      </c>
      <c r="G346" s="225"/>
      <c r="H346" s="305">
        <v>36501456871</v>
      </c>
      <c r="I346" s="72">
        <f>+H346-BCĐKT!E48</f>
        <v>0</v>
      </c>
    </row>
    <row r="347" spans="1:9" s="36" customFormat="1" ht="15.75" customHeight="1">
      <c r="A347" s="54" t="s">
        <v>771</v>
      </c>
      <c r="B347" s="231">
        <v>29134582768</v>
      </c>
      <c r="C347" s="231">
        <v>0</v>
      </c>
      <c r="D347" s="231">
        <v>0</v>
      </c>
      <c r="E347" s="231">
        <v>903706892</v>
      </c>
      <c r="F347" s="231">
        <v>6009514334</v>
      </c>
      <c r="G347" s="232"/>
      <c r="H347" s="306">
        <v>36047803994</v>
      </c>
      <c r="I347" s="235">
        <f>+H347-BCĐKT!D48</f>
        <v>0</v>
      </c>
    </row>
    <row r="348" spans="1:9" ht="16.5" customHeight="1">
      <c r="A348" s="15"/>
      <c r="B348" s="4"/>
      <c r="C348" s="4"/>
      <c r="D348" s="2"/>
      <c r="E348" s="2"/>
      <c r="F348" s="2"/>
      <c r="G348" s="2"/>
      <c r="H348" s="72"/>
      <c r="I348" s="2"/>
    </row>
    <row r="349" spans="1:9" ht="19.5" customHeight="1">
      <c r="A349" s="14" t="s">
        <v>141</v>
      </c>
      <c r="B349" s="16"/>
      <c r="C349" s="16"/>
      <c r="D349" s="16"/>
      <c r="E349" s="16"/>
      <c r="F349" s="12" t="s">
        <v>765</v>
      </c>
      <c r="G349" s="12"/>
      <c r="H349" s="12" t="s">
        <v>746</v>
      </c>
      <c r="I349" s="2"/>
    </row>
    <row r="350" spans="1:9" ht="16.5" customHeight="1">
      <c r="A350" s="219" t="s">
        <v>573</v>
      </c>
      <c r="B350" s="16"/>
      <c r="C350" s="16"/>
      <c r="D350" s="16"/>
      <c r="E350" s="16"/>
      <c r="F350" s="76">
        <v>0</v>
      </c>
      <c r="G350" s="236"/>
      <c r="H350" s="76">
        <v>111256971</v>
      </c>
      <c r="I350" s="2"/>
    </row>
    <row r="351" spans="1:9" ht="16.5" customHeight="1">
      <c r="A351" s="219" t="s">
        <v>574</v>
      </c>
      <c r="B351" s="16"/>
      <c r="C351" s="16"/>
      <c r="D351" s="16"/>
      <c r="E351" s="16"/>
      <c r="F351" s="214">
        <v>1676464095780</v>
      </c>
      <c r="G351" s="214">
        <v>0</v>
      </c>
      <c r="H351" s="214">
        <v>1114585121676</v>
      </c>
      <c r="I351" s="2"/>
    </row>
    <row r="352" spans="1:9" ht="16.5" customHeight="1">
      <c r="A352" s="47" t="s">
        <v>575</v>
      </c>
      <c r="B352" s="16"/>
      <c r="C352" s="16"/>
      <c r="D352" s="16"/>
      <c r="E352" s="16"/>
      <c r="F352" s="214"/>
      <c r="G352" s="5"/>
      <c r="H352" s="214"/>
      <c r="I352" s="72"/>
    </row>
    <row r="353" spans="1:9" ht="16.5" customHeight="1" hidden="1">
      <c r="A353" s="75" t="s">
        <v>576</v>
      </c>
      <c r="B353" s="16"/>
      <c r="C353" s="16"/>
      <c r="D353" s="16"/>
      <c r="E353" s="5"/>
      <c r="F353" s="76"/>
      <c r="G353" s="5"/>
      <c r="H353" s="76"/>
      <c r="I353" s="2"/>
    </row>
    <row r="354" spans="1:9" ht="16.5" customHeight="1">
      <c r="A354" s="75" t="s">
        <v>577</v>
      </c>
      <c r="B354" s="16"/>
      <c r="C354" s="16"/>
      <c r="D354" s="16"/>
      <c r="E354" s="5"/>
      <c r="F354" s="76">
        <v>147289522352</v>
      </c>
      <c r="G354" s="5"/>
      <c r="H354" s="76">
        <v>147287319252</v>
      </c>
      <c r="I354" s="2"/>
    </row>
    <row r="355" spans="1:9" ht="16.5" customHeight="1">
      <c r="A355" s="78" t="s">
        <v>578</v>
      </c>
      <c r="B355" s="16"/>
      <c r="C355" s="16"/>
      <c r="D355" s="16"/>
      <c r="E355" s="5"/>
      <c r="F355" s="76">
        <v>287727517561</v>
      </c>
      <c r="G355" s="5"/>
      <c r="H355" s="76">
        <v>287684226652</v>
      </c>
      <c r="I355" s="2"/>
    </row>
    <row r="356" spans="1:9" ht="16.5" customHeight="1">
      <c r="A356" s="78" t="s">
        <v>579</v>
      </c>
      <c r="B356" s="16"/>
      <c r="C356" s="16"/>
      <c r="D356" s="16"/>
      <c r="E356" s="5"/>
      <c r="F356" s="76">
        <v>57784008250</v>
      </c>
      <c r="G356" s="5"/>
      <c r="H356" s="76">
        <v>57784008250</v>
      </c>
      <c r="I356" s="2"/>
    </row>
    <row r="357" spans="1:9" ht="16.5" customHeight="1">
      <c r="A357" s="78" t="s">
        <v>580</v>
      </c>
      <c r="B357" s="16"/>
      <c r="C357" s="16"/>
      <c r="D357" s="16"/>
      <c r="E357" s="5"/>
      <c r="F357" s="77">
        <v>261036889483</v>
      </c>
      <c r="G357" s="5"/>
      <c r="H357" s="77"/>
      <c r="I357" s="2"/>
    </row>
    <row r="358" spans="1:9" ht="16.5" customHeight="1">
      <c r="A358" s="79" t="s">
        <v>581</v>
      </c>
      <c r="B358" s="16"/>
      <c r="C358" s="16"/>
      <c r="D358" s="16"/>
      <c r="E358" s="5"/>
      <c r="F358" s="76">
        <v>99098783597</v>
      </c>
      <c r="G358" s="5"/>
      <c r="H358" s="76">
        <v>99098783597</v>
      </c>
      <c r="I358" s="2"/>
    </row>
    <row r="359" spans="1:9" ht="16.5" customHeight="1">
      <c r="A359" s="79" t="s">
        <v>582</v>
      </c>
      <c r="B359" s="16"/>
      <c r="C359" s="16"/>
      <c r="D359" s="16"/>
      <c r="E359" s="5"/>
      <c r="F359" s="171">
        <v>96239198543</v>
      </c>
      <c r="G359" s="5"/>
      <c r="H359" s="76">
        <v>97764869539</v>
      </c>
      <c r="I359" s="2"/>
    </row>
    <row r="360" spans="1:9" ht="16.5" customHeight="1">
      <c r="A360" s="79" t="s">
        <v>583</v>
      </c>
      <c r="B360" s="16"/>
      <c r="C360" s="16"/>
      <c r="D360" s="16"/>
      <c r="E360" s="5"/>
      <c r="F360" s="76">
        <v>4109554030</v>
      </c>
      <c r="G360" s="5"/>
      <c r="H360" s="76">
        <v>4109554030</v>
      </c>
      <c r="I360" s="2"/>
    </row>
    <row r="361" spans="1:9" ht="16.5" customHeight="1">
      <c r="A361" s="79" t="s">
        <v>584</v>
      </c>
      <c r="B361" s="16"/>
      <c r="C361" s="16"/>
      <c r="D361" s="16"/>
      <c r="E361" s="5"/>
      <c r="F361" s="76">
        <v>28802235186</v>
      </c>
      <c r="G361" s="5"/>
      <c r="H361" s="76">
        <v>26970678024</v>
      </c>
      <c r="I361" s="2"/>
    </row>
    <row r="362" spans="1:9" ht="16.5" customHeight="1">
      <c r="A362" s="79" t="s">
        <v>585</v>
      </c>
      <c r="B362" s="16"/>
      <c r="C362" s="16"/>
      <c r="D362" s="16"/>
      <c r="E362" s="5"/>
      <c r="F362" s="76">
        <v>6394501408</v>
      </c>
      <c r="G362" s="5"/>
      <c r="H362" s="76">
        <v>4714377379</v>
      </c>
      <c r="I362" s="2"/>
    </row>
    <row r="363" spans="1:9" ht="16.5" customHeight="1">
      <c r="A363" s="79" t="s">
        <v>586</v>
      </c>
      <c r="B363" s="16"/>
      <c r="C363" s="16"/>
      <c r="D363" s="16"/>
      <c r="E363" s="5"/>
      <c r="F363" s="76">
        <v>59972861360</v>
      </c>
      <c r="G363" s="5"/>
      <c r="H363" s="76">
        <v>45620681027</v>
      </c>
      <c r="I363" s="2"/>
    </row>
    <row r="364" spans="1:9" ht="16.5" customHeight="1">
      <c r="A364" s="79" t="s">
        <v>587</v>
      </c>
      <c r="B364" s="16"/>
      <c r="C364" s="16"/>
      <c r="D364" s="16"/>
      <c r="E364" s="5"/>
      <c r="F364" s="76">
        <v>437889043272</v>
      </c>
      <c r="G364" s="5"/>
      <c r="H364" s="76">
        <v>190511847094</v>
      </c>
      <c r="I364" s="2"/>
    </row>
    <row r="365" spans="1:9" ht="16.5" customHeight="1">
      <c r="A365" s="79" t="s">
        <v>588</v>
      </c>
      <c r="B365" s="16"/>
      <c r="C365" s="16"/>
      <c r="D365" s="16"/>
      <c r="E365" s="5"/>
      <c r="F365" s="76">
        <v>21608391692</v>
      </c>
      <c r="G365" s="5"/>
      <c r="H365" s="76">
        <v>18368880637</v>
      </c>
      <c r="I365" s="2"/>
    </row>
    <row r="366" spans="1:9" ht="16.5" customHeight="1">
      <c r="A366" s="79" t="s">
        <v>589</v>
      </c>
      <c r="B366" s="16"/>
      <c r="C366" s="16"/>
      <c r="D366" s="16"/>
      <c r="E366" s="5"/>
      <c r="F366" s="76">
        <v>72400059393</v>
      </c>
      <c r="G366" s="5"/>
      <c r="H366" s="76">
        <v>59750912902</v>
      </c>
      <c r="I366" s="2"/>
    </row>
    <row r="367" spans="1:9" ht="16.5" customHeight="1">
      <c r="A367" s="79" t="s">
        <v>590</v>
      </c>
      <c r="B367" s="16"/>
      <c r="C367" s="16"/>
      <c r="D367" s="16"/>
      <c r="E367" s="5"/>
      <c r="F367" s="76">
        <v>1120317945</v>
      </c>
      <c r="G367" s="5"/>
      <c r="H367" s="76">
        <v>993196336</v>
      </c>
      <c r="I367" s="2"/>
    </row>
    <row r="368" spans="1:9" ht="16.5" customHeight="1" hidden="1">
      <c r="A368" s="79" t="s">
        <v>591</v>
      </c>
      <c r="B368" s="16"/>
      <c r="C368" s="16"/>
      <c r="D368" s="16"/>
      <c r="E368" s="5"/>
      <c r="F368" s="76">
        <v>0</v>
      </c>
      <c r="G368" s="5"/>
      <c r="H368" s="76">
        <v>0</v>
      </c>
      <c r="I368" s="74"/>
    </row>
    <row r="369" spans="1:9" ht="16.5" customHeight="1">
      <c r="A369" s="79" t="s">
        <v>592</v>
      </c>
      <c r="B369" s="16"/>
      <c r="C369" s="16"/>
      <c r="D369" s="16"/>
      <c r="E369" s="5"/>
      <c r="F369" s="76">
        <v>87890803763</v>
      </c>
      <c r="G369" s="5"/>
      <c r="H369" s="76">
        <v>67641358051</v>
      </c>
      <c r="I369" s="74"/>
    </row>
    <row r="370" spans="1:9" ht="16.5" customHeight="1">
      <c r="A370" s="79" t="s">
        <v>593</v>
      </c>
      <c r="B370" s="16"/>
      <c r="C370" s="16"/>
      <c r="D370" s="16"/>
      <c r="E370" s="5"/>
      <c r="F370" s="76">
        <v>1672070740</v>
      </c>
      <c r="G370" s="5"/>
      <c r="H370" s="76">
        <v>1045538953</v>
      </c>
      <c r="I370" s="74"/>
    </row>
    <row r="371" spans="1:9" ht="16.5" customHeight="1">
      <c r="A371" s="79" t="s">
        <v>594</v>
      </c>
      <c r="B371" s="16"/>
      <c r="C371" s="16"/>
      <c r="D371" s="16"/>
      <c r="E371" s="5"/>
      <c r="F371" s="76">
        <v>1567802804</v>
      </c>
      <c r="G371" s="5"/>
      <c r="H371" s="76">
        <v>1450016943</v>
      </c>
      <c r="I371" s="74"/>
    </row>
    <row r="372" spans="1:9" ht="16.5" customHeight="1" hidden="1">
      <c r="A372" s="79" t="s">
        <v>595</v>
      </c>
      <c r="B372" s="16"/>
      <c r="C372" s="16"/>
      <c r="D372" s="16"/>
      <c r="E372" s="5"/>
      <c r="F372" s="76"/>
      <c r="G372" s="5"/>
      <c r="H372" s="76">
        <v>0</v>
      </c>
      <c r="I372" s="74"/>
    </row>
    <row r="373" spans="1:9" ht="16.5" customHeight="1">
      <c r="A373" s="79" t="s">
        <v>596</v>
      </c>
      <c r="B373" s="16"/>
      <c r="C373" s="16"/>
      <c r="D373" s="16"/>
      <c r="E373" s="5"/>
      <c r="F373" s="76">
        <v>1067512007</v>
      </c>
      <c r="G373" s="5"/>
      <c r="H373" s="76">
        <v>1067512007</v>
      </c>
      <c r="I373" s="74"/>
    </row>
    <row r="374" spans="1:9" ht="16.5" customHeight="1">
      <c r="A374" s="17" t="s">
        <v>597</v>
      </c>
      <c r="B374" s="16"/>
      <c r="C374" s="16"/>
      <c r="D374" s="16"/>
      <c r="E374" s="5"/>
      <c r="F374" s="214"/>
      <c r="G374" s="5"/>
      <c r="H374" s="214">
        <v>0</v>
      </c>
      <c r="I374" s="74"/>
    </row>
    <row r="375" spans="1:9" ht="16.5" customHeight="1">
      <c r="A375" s="79" t="s">
        <v>598</v>
      </c>
      <c r="B375" s="16"/>
      <c r="C375" s="16"/>
      <c r="D375" s="16"/>
      <c r="E375" s="5"/>
      <c r="F375" s="76">
        <v>269582500</v>
      </c>
      <c r="G375" s="5"/>
      <c r="H375" s="76">
        <v>269582500</v>
      </c>
      <c r="I375" s="2"/>
    </row>
    <row r="376" spans="1:9" ht="16.5" customHeight="1">
      <c r="A376" s="79" t="s">
        <v>599</v>
      </c>
      <c r="B376" s="16"/>
      <c r="C376" s="16"/>
      <c r="D376" s="16"/>
      <c r="E376" s="76"/>
      <c r="F376" s="76">
        <v>2523439894</v>
      </c>
      <c r="G376" s="5"/>
      <c r="H376" s="76">
        <v>2451778503</v>
      </c>
      <c r="I376" s="2"/>
    </row>
    <row r="377" spans="1:9" ht="18" customHeight="1" thickBot="1">
      <c r="A377" s="16"/>
      <c r="B377" s="16"/>
      <c r="C377" s="16"/>
      <c r="D377" s="14" t="s">
        <v>9</v>
      </c>
      <c r="E377" s="16"/>
      <c r="F377" s="215">
        <v>1676464095780</v>
      </c>
      <c r="G377" s="61"/>
      <c r="H377" s="215">
        <v>1114696378647</v>
      </c>
      <c r="I377" s="72"/>
    </row>
    <row r="378" spans="1:9" ht="16.5" customHeight="1" thickTop="1">
      <c r="A378" s="16"/>
      <c r="B378" s="16"/>
      <c r="C378" s="16"/>
      <c r="D378" s="14"/>
      <c r="E378" s="16"/>
      <c r="F378" s="237"/>
      <c r="G378" s="237"/>
      <c r="H378" s="237"/>
      <c r="I378" s="2"/>
    </row>
    <row r="379" spans="1:9" ht="19.5" customHeight="1">
      <c r="A379" s="213" t="s">
        <v>600</v>
      </c>
      <c r="B379" s="16"/>
      <c r="C379" s="16"/>
      <c r="D379" s="14"/>
      <c r="E379" s="16"/>
      <c r="F379" s="237"/>
      <c r="G379" s="237"/>
      <c r="H379" s="237"/>
      <c r="I379" s="2"/>
    </row>
    <row r="380" spans="1:9" ht="16.5" customHeight="1">
      <c r="A380" s="65" t="s">
        <v>601</v>
      </c>
      <c r="B380" s="16"/>
      <c r="C380" s="16"/>
      <c r="D380" s="14"/>
      <c r="E380" s="16"/>
      <c r="F380" s="12" t="s">
        <v>765</v>
      </c>
      <c r="G380" s="12"/>
      <c r="H380" s="12" t="s">
        <v>746</v>
      </c>
      <c r="I380" s="72">
        <v>432689842543</v>
      </c>
    </row>
    <row r="381" spans="1:12" ht="16.5" customHeight="1">
      <c r="A381" s="238" t="s">
        <v>175</v>
      </c>
      <c r="B381" s="239"/>
      <c r="C381" s="239"/>
      <c r="D381" s="240"/>
      <c r="E381" s="241"/>
      <c r="F381" s="241">
        <v>17733482116</v>
      </c>
      <c r="G381" s="5"/>
      <c r="H381" s="241">
        <v>17062867856</v>
      </c>
      <c r="I381" s="168">
        <f>+F395-I380</f>
        <v>-2115869746</v>
      </c>
      <c r="J381" s="309">
        <f>14000000000-670614260</f>
        <v>13329385740</v>
      </c>
      <c r="K381" s="310">
        <f>0.2*100</f>
        <v>20</v>
      </c>
      <c r="L381" s="72">
        <v>-670614260.4000001</v>
      </c>
    </row>
    <row r="382" spans="1:12" ht="16.5" customHeight="1">
      <c r="A382" s="238" t="s">
        <v>176</v>
      </c>
      <c r="B382" s="239"/>
      <c r="C382" s="239"/>
      <c r="D382" s="240"/>
      <c r="E382" s="241"/>
      <c r="F382" s="241">
        <v>58225381197</v>
      </c>
      <c r="G382" s="5"/>
      <c r="H382" s="241">
        <v>56667808897</v>
      </c>
      <c r="J382" s="309">
        <f>51982000000-127859568</f>
        <v>51854140432</v>
      </c>
      <c r="K382" s="310">
        <f>0.245941815256737*100</f>
        <v>24.5941815256737</v>
      </c>
      <c r="L382" s="72">
        <v>-127859568.34842205</v>
      </c>
    </row>
    <row r="383" spans="1:12" ht="16.5" customHeight="1">
      <c r="A383" s="238" t="s">
        <v>146</v>
      </c>
      <c r="B383" s="239"/>
      <c r="C383" s="239"/>
      <c r="D383" s="240"/>
      <c r="E383" s="241"/>
      <c r="F383" s="241">
        <v>18321740472</v>
      </c>
      <c r="G383" s="5"/>
      <c r="H383" s="241">
        <v>19313276392</v>
      </c>
      <c r="J383" s="309">
        <v>20000000000</v>
      </c>
      <c r="K383" s="310">
        <f>0.4*100</f>
        <v>40</v>
      </c>
      <c r="L383" s="72">
        <v>0</v>
      </c>
    </row>
    <row r="384" spans="1:8" ht="16.5" customHeight="1" hidden="1">
      <c r="A384" s="238" t="s">
        <v>602</v>
      </c>
      <c r="B384" s="239"/>
      <c r="C384" s="239"/>
      <c r="D384" s="240"/>
      <c r="E384" s="241"/>
      <c r="F384" s="241">
        <v>0</v>
      </c>
      <c r="G384" s="5"/>
      <c r="H384" s="241">
        <v>0</v>
      </c>
    </row>
    <row r="385" spans="1:12" ht="16.5" customHeight="1">
      <c r="A385" s="238" t="s">
        <v>177</v>
      </c>
      <c r="B385" s="239"/>
      <c r="C385" s="239"/>
      <c r="D385" s="240"/>
      <c r="E385" s="241"/>
      <c r="F385" s="241">
        <v>3041313112</v>
      </c>
      <c r="G385" s="5"/>
      <c r="H385" s="241">
        <v>3657716935</v>
      </c>
      <c r="J385" s="309">
        <f>4320000000-101911244</f>
        <v>4218088756</v>
      </c>
      <c r="K385" s="3">
        <f>0.38024821758648*100</f>
        <v>38.024821758647995</v>
      </c>
      <c r="L385" s="74">
        <v>101911244.3306047</v>
      </c>
    </row>
    <row r="386" spans="1:12" ht="16.5" customHeight="1">
      <c r="A386" s="238" t="s">
        <v>178</v>
      </c>
      <c r="B386" s="239"/>
      <c r="C386" s="239"/>
      <c r="D386" s="240"/>
      <c r="E386" s="241"/>
      <c r="F386" s="241">
        <v>18461925552</v>
      </c>
      <c r="G386" s="5"/>
      <c r="H386" s="241">
        <v>19062080071</v>
      </c>
      <c r="J386" s="309">
        <f>20000000000-600154519</f>
        <v>19399845481</v>
      </c>
      <c r="K386" s="310">
        <f>0.2*100</f>
        <v>20</v>
      </c>
      <c r="L386" s="74">
        <v>-600154519.4</v>
      </c>
    </row>
    <row r="387" spans="1:12" ht="16.5" customHeight="1">
      <c r="A387" s="238" t="s">
        <v>147</v>
      </c>
      <c r="B387" s="239"/>
      <c r="C387" s="239"/>
      <c r="D387" s="240"/>
      <c r="E387" s="241"/>
      <c r="F387" s="241">
        <v>22252337289</v>
      </c>
      <c r="G387" s="5"/>
      <c r="H387" s="241">
        <v>26017452561</v>
      </c>
      <c r="J387" s="309">
        <f>31700000000-3030590545</f>
        <v>28669409455</v>
      </c>
      <c r="K387" s="310">
        <f>0.218181818181818*100</f>
        <v>21.8181818181818</v>
      </c>
      <c r="L387" s="74">
        <v>-3030590545.3090906</v>
      </c>
    </row>
    <row r="388" spans="1:12" ht="16.5" customHeight="1">
      <c r="A388" s="238" t="s">
        <v>149</v>
      </c>
      <c r="B388" s="239"/>
      <c r="C388" s="239"/>
      <c r="D388" s="240"/>
      <c r="E388" s="241"/>
      <c r="F388" s="241">
        <v>11171693562</v>
      </c>
      <c r="G388" s="5"/>
      <c r="H388" s="241">
        <v>11583022979</v>
      </c>
      <c r="I388" s="3">
        <v>-411329417.091424</v>
      </c>
      <c r="J388" s="312">
        <v>12200000000</v>
      </c>
      <c r="K388" s="310">
        <f>0.308454692556634*100</f>
        <v>30.8454692556634</v>
      </c>
      <c r="L388" s="74">
        <v>-411329417</v>
      </c>
    </row>
    <row r="389" spans="1:12" ht="16.5" customHeight="1">
      <c r="A389" s="238" t="s">
        <v>603</v>
      </c>
      <c r="B389" s="239"/>
      <c r="C389" s="239"/>
      <c r="D389" s="240"/>
      <c r="E389" s="241"/>
      <c r="F389" s="241">
        <v>2799363000</v>
      </c>
      <c r="G389" s="5"/>
      <c r="H389" s="241">
        <v>825019173</v>
      </c>
      <c r="J389" s="309">
        <v>780000000</v>
      </c>
      <c r="K389" s="310">
        <f>0.39*100</f>
        <v>39</v>
      </c>
      <c r="L389" s="72">
        <v>0</v>
      </c>
    </row>
    <row r="390" spans="1:12" ht="16.5" customHeight="1">
      <c r="A390" s="238" t="s">
        <v>148</v>
      </c>
      <c r="B390" s="239"/>
      <c r="C390" s="239"/>
      <c r="D390" s="240"/>
      <c r="E390" s="241"/>
      <c r="F390" s="241">
        <v>31085809550</v>
      </c>
      <c r="G390" s="5"/>
      <c r="H390" s="241">
        <v>27739533345</v>
      </c>
      <c r="J390" s="309">
        <f>22970500000+1974343827</f>
        <v>24944843827</v>
      </c>
      <c r="K390" s="310">
        <f>0.38284*100</f>
        <v>38.284</v>
      </c>
      <c r="L390" s="72">
        <v>1974343827.48364</v>
      </c>
    </row>
    <row r="391" spans="1:12" ht="16.5" customHeight="1">
      <c r="A391" s="238" t="s">
        <v>604</v>
      </c>
      <c r="B391" s="239"/>
      <c r="C391" s="239"/>
      <c r="D391" s="240"/>
      <c r="E391" s="241"/>
      <c r="F391" s="241">
        <v>19479066000</v>
      </c>
      <c r="G391" s="5"/>
      <c r="H391" s="241">
        <v>19840500534</v>
      </c>
      <c r="J391" s="309">
        <f>60000000000-361434534</f>
        <v>59638565466</v>
      </c>
      <c r="K391" s="310">
        <f>0.2*100</f>
        <v>20</v>
      </c>
      <c r="L391" s="72">
        <v>-361434534.40000004</v>
      </c>
    </row>
    <row r="392" spans="1:12" ht="16.5" customHeight="1">
      <c r="A392" s="238" t="s">
        <v>605</v>
      </c>
      <c r="B392" s="239"/>
      <c r="C392" s="239"/>
      <c r="D392" s="240"/>
      <c r="E392" s="241"/>
      <c r="F392" s="241">
        <v>61974466872</v>
      </c>
      <c r="G392" s="5"/>
      <c r="H392" s="241">
        <v>61974466872</v>
      </c>
      <c r="J392" s="309">
        <f>21000000000-1020055081</f>
        <v>19979944919</v>
      </c>
      <c r="K392" s="310">
        <f>0.3*100</f>
        <v>30</v>
      </c>
      <c r="L392" s="72">
        <v>-1020055080.9</v>
      </c>
    </row>
    <row r="393" spans="1:12" ht="16.5" customHeight="1">
      <c r="A393" s="238" t="s">
        <v>384</v>
      </c>
      <c r="B393" s="239"/>
      <c r="C393" s="239"/>
      <c r="D393" s="240"/>
      <c r="E393" s="241"/>
      <c r="F393" s="241">
        <v>165291968194</v>
      </c>
      <c r="G393" s="5"/>
      <c r="H393" s="241">
        <v>169429091952</v>
      </c>
      <c r="J393" s="309">
        <f>181850250503-5171369372+195645663</f>
        <v>176874526794</v>
      </c>
      <c r="K393" s="310">
        <f>0.528764119843396*100</f>
        <v>52.8764119843396</v>
      </c>
      <c r="L393" s="72">
        <v>195645663.00152877</v>
      </c>
    </row>
    <row r="394" spans="1:12" ht="16.5" customHeight="1">
      <c r="A394" s="238" t="s">
        <v>606</v>
      </c>
      <c r="B394" s="239"/>
      <c r="C394" s="239"/>
      <c r="D394" s="240"/>
      <c r="E394" s="241"/>
      <c r="F394" s="241">
        <v>735425881</v>
      </c>
      <c r="G394" s="5"/>
      <c r="H394" s="241">
        <v>826827278</v>
      </c>
      <c r="I394" s="169">
        <f>+F395-BCĐKT!D57</f>
        <v>0</v>
      </c>
      <c r="J394" s="312">
        <f>1100000000-50198846</f>
        <v>1049801154</v>
      </c>
      <c r="K394" s="310">
        <f>0.169999690909653*100</f>
        <v>16.9999690909653</v>
      </c>
      <c r="L394" s="72">
        <v>-91401397</v>
      </c>
    </row>
    <row r="395" spans="1:12" ht="18" customHeight="1" thickBot="1">
      <c r="A395" s="242"/>
      <c r="B395" s="242"/>
      <c r="C395" s="242"/>
      <c r="D395" s="242" t="s">
        <v>9</v>
      </c>
      <c r="E395" s="61"/>
      <c r="F395" s="215">
        <v>430573972797</v>
      </c>
      <c r="G395" s="61"/>
      <c r="H395" s="215">
        <v>433999664845</v>
      </c>
      <c r="J395" s="309">
        <f>SUM(J381:J394)</f>
        <v>432938552024</v>
      </c>
      <c r="K395" s="310">
        <f>SUM(K381:K394)</f>
        <v>392.44303543347183</v>
      </c>
      <c r="L395" s="72">
        <f>SUM(L381:L394)</f>
        <v>-4041538587.94174</v>
      </c>
    </row>
    <row r="396" spans="1:10" ht="16.5" customHeight="1" thickTop="1">
      <c r="A396" s="16"/>
      <c r="B396" s="16"/>
      <c r="C396" s="16"/>
      <c r="D396" s="14"/>
      <c r="E396" s="169"/>
      <c r="F396" s="214"/>
      <c r="G396" s="237"/>
      <c r="H396" s="214"/>
      <c r="I396" s="168">
        <f>+F395-432689842543</f>
        <v>-2115869746</v>
      </c>
      <c r="J396" s="311">
        <v>4010538588</v>
      </c>
    </row>
    <row r="397" spans="1:10" ht="19.5" customHeight="1">
      <c r="A397" s="65" t="s">
        <v>607</v>
      </c>
      <c r="B397" s="16"/>
      <c r="C397" s="16"/>
      <c r="D397" s="16"/>
      <c r="E397" s="16"/>
      <c r="F397" s="12" t="s">
        <v>765</v>
      </c>
      <c r="G397" s="12"/>
      <c r="H397" s="12" t="s">
        <v>746</v>
      </c>
      <c r="I397" s="72"/>
      <c r="J397" s="313">
        <f>+J395-BCĐKT!D57</f>
        <v>2364579227</v>
      </c>
    </row>
    <row r="398" spans="1:10" ht="16.5" customHeight="1">
      <c r="A398" s="17" t="s">
        <v>2</v>
      </c>
      <c r="B398" s="16"/>
      <c r="C398" s="16"/>
      <c r="D398" s="16"/>
      <c r="E398" s="16"/>
      <c r="F398" s="214">
        <v>7128000000</v>
      </c>
      <c r="G398" s="5"/>
      <c r="H398" s="214">
        <v>7128000000</v>
      </c>
      <c r="I398" s="72"/>
      <c r="J398" s="72"/>
    </row>
    <row r="399" spans="1:10" ht="16.5" customHeight="1">
      <c r="A399" s="17" t="s">
        <v>608</v>
      </c>
      <c r="B399" s="16"/>
      <c r="C399" s="16"/>
      <c r="D399" s="16"/>
      <c r="E399" s="16"/>
      <c r="F399" s="214">
        <v>8250000000</v>
      </c>
      <c r="G399" s="5"/>
      <c r="H399" s="214">
        <v>8250000000</v>
      </c>
      <c r="I399" s="72"/>
      <c r="J399" s="168"/>
    </row>
    <row r="400" spans="1:9" ht="16.5" customHeight="1">
      <c r="A400" s="17" t="s">
        <v>609</v>
      </c>
      <c r="B400" s="16"/>
      <c r="C400" s="16"/>
      <c r="D400" s="16"/>
      <c r="E400" s="16"/>
      <c r="F400" s="214">
        <v>8250000000</v>
      </c>
      <c r="G400" s="5"/>
      <c r="H400" s="214">
        <v>8250000000</v>
      </c>
      <c r="I400" s="72"/>
    </row>
    <row r="401" spans="1:9" ht="16.5" customHeight="1">
      <c r="A401" s="17" t="s">
        <v>377</v>
      </c>
      <c r="B401" s="16"/>
      <c r="C401" s="16"/>
      <c r="D401" s="16"/>
      <c r="E401" s="16"/>
      <c r="F401" s="214">
        <v>5000000000</v>
      </c>
      <c r="G401" s="5"/>
      <c r="H401" s="214">
        <v>5000000000</v>
      </c>
      <c r="I401" s="2"/>
    </row>
    <row r="402" spans="1:9" ht="16.5" customHeight="1">
      <c r="A402" s="17" t="s">
        <v>374</v>
      </c>
      <c r="B402" s="16"/>
      <c r="C402" s="16"/>
      <c r="D402" s="16"/>
      <c r="E402" s="16"/>
      <c r="F402" s="214">
        <v>1132100863</v>
      </c>
      <c r="G402" s="5"/>
      <c r="H402" s="214">
        <v>31187876000</v>
      </c>
      <c r="I402" s="2"/>
    </row>
    <row r="403" spans="1:9" ht="16.5" customHeight="1">
      <c r="A403" s="238" t="s">
        <v>602</v>
      </c>
      <c r="B403" s="16"/>
      <c r="C403" s="16"/>
      <c r="D403" s="16"/>
      <c r="E403" s="16"/>
      <c r="F403" s="214">
        <v>5000000000</v>
      </c>
      <c r="G403" s="5"/>
      <c r="H403" s="214">
        <v>5000000000</v>
      </c>
      <c r="I403" s="2"/>
    </row>
    <row r="404" spans="1:9" ht="16.5" customHeight="1">
      <c r="A404" s="238" t="s">
        <v>744</v>
      </c>
      <c r="B404" s="16"/>
      <c r="C404" s="16"/>
      <c r="D404" s="16"/>
      <c r="E404" s="16"/>
      <c r="F404" s="214">
        <v>1500000000</v>
      </c>
      <c r="G404" s="5"/>
      <c r="H404" s="214">
        <v>1500000000</v>
      </c>
      <c r="I404" s="2"/>
    </row>
    <row r="405" spans="1:9" ht="16.5" customHeight="1">
      <c r="A405" s="17" t="s">
        <v>741</v>
      </c>
      <c r="B405" s="16"/>
      <c r="C405" s="16"/>
      <c r="D405" s="16"/>
      <c r="E405" s="16"/>
      <c r="F405" s="214">
        <v>50000000000</v>
      </c>
      <c r="G405" s="5"/>
      <c r="H405" s="214">
        <v>0</v>
      </c>
      <c r="I405" s="2"/>
    </row>
    <row r="406" spans="1:9" ht="16.5" customHeight="1">
      <c r="A406" s="17" t="s">
        <v>742</v>
      </c>
      <c r="B406" s="16"/>
      <c r="C406" s="16"/>
      <c r="D406" s="16"/>
      <c r="E406" s="16"/>
      <c r="F406" s="214">
        <v>18914649057</v>
      </c>
      <c r="G406" s="5"/>
      <c r="H406" s="214">
        <v>0</v>
      </c>
      <c r="I406" s="2"/>
    </row>
    <row r="407" spans="1:9" ht="16.5" customHeight="1">
      <c r="A407" s="17" t="s">
        <v>743</v>
      </c>
      <c r="B407" s="16"/>
      <c r="C407" s="16"/>
      <c r="D407" s="16"/>
      <c r="E407" s="16"/>
      <c r="F407" s="214">
        <v>140955757512</v>
      </c>
      <c r="G407" s="5"/>
      <c r="H407" s="214">
        <v>0</v>
      </c>
      <c r="I407" s="2"/>
    </row>
    <row r="408" spans="1:9" ht="16.5" customHeight="1">
      <c r="A408" s="17" t="s">
        <v>390</v>
      </c>
      <c r="B408" s="16"/>
      <c r="C408" s="16"/>
      <c r="D408" s="16"/>
      <c r="E408" s="16"/>
      <c r="F408" s="214">
        <v>5607875000</v>
      </c>
      <c r="G408" s="5"/>
      <c r="H408" s="214">
        <v>0</v>
      </c>
      <c r="I408" s="2"/>
    </row>
    <row r="409" spans="1:9" ht="18" customHeight="1" thickBot="1">
      <c r="A409" s="16"/>
      <c r="B409" s="16"/>
      <c r="C409" s="16"/>
      <c r="D409" s="14" t="s">
        <v>9</v>
      </c>
      <c r="E409" s="16"/>
      <c r="F409" s="215">
        <v>251738382432</v>
      </c>
      <c r="G409" s="61"/>
      <c r="H409" s="215">
        <v>66315876000</v>
      </c>
      <c r="I409" s="7">
        <f>+'[1]QII'!$J$58</f>
        <v>252188382432</v>
      </c>
    </row>
    <row r="410" spans="1:9" ht="16.5" customHeight="1" thickTop="1">
      <c r="A410" s="16"/>
      <c r="B410" s="16"/>
      <c r="C410" s="16"/>
      <c r="D410" s="16"/>
      <c r="E410" s="16"/>
      <c r="F410" s="72"/>
      <c r="G410" s="2"/>
      <c r="H410" s="2"/>
      <c r="I410" s="2"/>
    </row>
    <row r="411" spans="1:9" ht="16.5" customHeight="1">
      <c r="A411" s="65" t="s">
        <v>610</v>
      </c>
      <c r="B411" s="16"/>
      <c r="C411" s="16"/>
      <c r="D411" s="16"/>
      <c r="E411" s="16"/>
      <c r="F411" s="72"/>
      <c r="G411" s="2"/>
      <c r="H411" s="2"/>
      <c r="I411" s="2"/>
    </row>
    <row r="412" spans="1:9" ht="16.5" customHeight="1">
      <c r="A412" s="238" t="s">
        <v>147</v>
      </c>
      <c r="B412" s="16"/>
      <c r="C412" s="16"/>
      <c r="D412" s="16"/>
      <c r="E412" s="16"/>
      <c r="F412" s="214">
        <v>-26660000000</v>
      </c>
      <c r="G412" s="214"/>
      <c r="H412" s="214">
        <v>-25700000000</v>
      </c>
      <c r="I412" s="2"/>
    </row>
    <row r="413" spans="1:9" ht="16.5" customHeight="1">
      <c r="A413" s="238" t="s">
        <v>148</v>
      </c>
      <c r="B413" s="16"/>
      <c r="C413" s="16"/>
      <c r="D413" s="16"/>
      <c r="E413" s="16"/>
      <c r="F413" s="214">
        <v>-17610740000</v>
      </c>
      <c r="G413" s="214"/>
      <c r="H413" s="214">
        <v>-14739440000</v>
      </c>
      <c r="I413" s="2"/>
    </row>
    <row r="414" spans="1:9" ht="16.5" customHeight="1">
      <c r="A414" s="17" t="s">
        <v>377</v>
      </c>
      <c r="B414" s="16"/>
      <c r="C414" s="16"/>
      <c r="D414" s="16"/>
      <c r="E414" s="16"/>
      <c r="F414" s="214">
        <v>-1850000000</v>
      </c>
      <c r="G414" s="214"/>
      <c r="H414" s="214">
        <v>-2950000000</v>
      </c>
      <c r="I414" s="2"/>
    </row>
    <row r="415" spans="1:9" ht="18" customHeight="1" thickBot="1">
      <c r="A415" s="17"/>
      <c r="B415" s="16"/>
      <c r="C415" s="16"/>
      <c r="D415" s="14" t="s">
        <v>9</v>
      </c>
      <c r="E415" s="16"/>
      <c r="F415" s="215">
        <v>-46120740000</v>
      </c>
      <c r="G415" s="61"/>
      <c r="H415" s="222">
        <v>-43389440000</v>
      </c>
      <c r="I415" s="2"/>
    </row>
    <row r="416" spans="1:9" ht="16.5" customHeight="1" thickTop="1">
      <c r="A416" s="17"/>
      <c r="B416" s="16"/>
      <c r="C416" s="16"/>
      <c r="D416" s="16"/>
      <c r="E416" s="16"/>
      <c r="F416" s="72"/>
      <c r="G416" s="2"/>
      <c r="H416" s="2"/>
      <c r="I416" s="2"/>
    </row>
    <row r="417" spans="1:8" s="39" customFormat="1" ht="19.5" customHeight="1">
      <c r="A417" s="14" t="s">
        <v>152</v>
      </c>
      <c r="B417" s="16"/>
      <c r="C417" s="16"/>
      <c r="D417" s="16"/>
      <c r="E417" s="16"/>
      <c r="F417" s="12" t="s">
        <v>765</v>
      </c>
      <c r="G417" s="12"/>
      <c r="H417" s="12" t="s">
        <v>746</v>
      </c>
    </row>
    <row r="418" spans="1:8" s="39" customFormat="1" ht="16.5" customHeight="1">
      <c r="A418" s="17" t="s">
        <v>150</v>
      </c>
      <c r="B418" s="38"/>
      <c r="C418" s="38"/>
      <c r="D418" s="25"/>
      <c r="E418" s="37"/>
      <c r="F418" s="214">
        <v>7604166638</v>
      </c>
      <c r="G418" s="5"/>
      <c r="H418" s="214">
        <v>14060166651</v>
      </c>
    </row>
    <row r="419" spans="1:8" s="39" customFormat="1" ht="16.5" customHeight="1">
      <c r="A419" s="17" t="s">
        <v>734</v>
      </c>
      <c r="B419" s="38"/>
      <c r="C419" s="38"/>
      <c r="D419" s="25"/>
      <c r="E419" s="37"/>
      <c r="F419" s="214">
        <v>95713428502</v>
      </c>
      <c r="G419" s="5"/>
      <c r="H419" s="214">
        <v>81960295928</v>
      </c>
    </row>
    <row r="420" spans="1:9" s="39" customFormat="1" ht="16.5" customHeight="1">
      <c r="A420" s="17" t="s">
        <v>611</v>
      </c>
      <c r="B420" s="38"/>
      <c r="C420" s="38"/>
      <c r="D420" s="25"/>
      <c r="E420" s="37"/>
      <c r="F420" s="214">
        <v>14707411869</v>
      </c>
      <c r="G420" s="5"/>
      <c r="H420" s="214">
        <v>0</v>
      </c>
      <c r="I420" s="170"/>
    </row>
    <row r="421" spans="1:8" s="39" customFormat="1" ht="16.5" customHeight="1">
      <c r="A421" s="17" t="s">
        <v>612</v>
      </c>
      <c r="B421" s="38"/>
      <c r="C421" s="38"/>
      <c r="D421" s="25"/>
      <c r="E421" s="37"/>
      <c r="F421" s="214">
        <v>9695594428</v>
      </c>
      <c r="G421" s="5"/>
      <c r="H421" s="214">
        <v>9908036636</v>
      </c>
    </row>
    <row r="422" spans="1:8" s="39" customFormat="1" ht="16.5" customHeight="1">
      <c r="A422" s="17" t="s">
        <v>388</v>
      </c>
      <c r="B422" s="38"/>
      <c r="C422" s="38"/>
      <c r="D422" s="25"/>
      <c r="E422" s="37"/>
      <c r="F422" s="214">
        <v>498479214</v>
      </c>
      <c r="G422" s="5"/>
      <c r="H422" s="214">
        <v>0</v>
      </c>
    </row>
    <row r="423" spans="1:9" s="39" customFormat="1" ht="16.5" customHeight="1">
      <c r="A423" s="17" t="s">
        <v>124</v>
      </c>
      <c r="B423" s="38"/>
      <c r="C423" s="38"/>
      <c r="D423" s="25"/>
      <c r="E423" s="37"/>
      <c r="F423" s="214">
        <v>1151049889</v>
      </c>
      <c r="G423" s="5"/>
      <c r="H423" s="214">
        <v>18733935062</v>
      </c>
      <c r="I423" s="170"/>
    </row>
    <row r="424" spans="1:9" s="39" customFormat="1" ht="18" customHeight="1" thickBot="1">
      <c r="A424" s="38"/>
      <c r="B424" s="38"/>
      <c r="C424" s="38"/>
      <c r="D424" s="14" t="s">
        <v>9</v>
      </c>
      <c r="E424" s="16"/>
      <c r="F424" s="215">
        <v>129370130540</v>
      </c>
      <c r="G424" s="243"/>
      <c r="H424" s="215">
        <v>124662434277</v>
      </c>
      <c r="I424" s="170"/>
    </row>
    <row r="425" spans="1:8" s="39" customFormat="1" ht="15" thickTop="1">
      <c r="A425" s="38"/>
      <c r="B425" s="38"/>
      <c r="C425" s="38"/>
      <c r="D425" s="25"/>
      <c r="E425" s="37"/>
      <c r="F425" s="68"/>
      <c r="G425" s="46"/>
      <c r="H425" s="37"/>
    </row>
    <row r="426" spans="1:9" ht="19.5" customHeight="1">
      <c r="A426" s="14" t="s">
        <v>151</v>
      </c>
      <c r="B426" s="16"/>
      <c r="C426" s="16"/>
      <c r="D426" s="16"/>
      <c r="E426" s="16"/>
      <c r="F426" s="12" t="s">
        <v>765</v>
      </c>
      <c r="G426" s="12"/>
      <c r="H426" s="12" t="s">
        <v>746</v>
      </c>
      <c r="I426" s="2"/>
    </row>
    <row r="427" spans="1:9" ht="17.25" customHeight="1">
      <c r="A427" s="65" t="s">
        <v>613</v>
      </c>
      <c r="B427" s="16"/>
      <c r="C427" s="16"/>
      <c r="D427" s="16"/>
      <c r="E427" s="16"/>
      <c r="F427" s="12"/>
      <c r="G427" s="12"/>
      <c r="H427" s="13"/>
      <c r="I427" s="2"/>
    </row>
    <row r="428" spans="1:9" ht="16.5" customHeight="1">
      <c r="A428" s="17" t="s">
        <v>614</v>
      </c>
      <c r="B428" s="16"/>
      <c r="C428" s="16"/>
      <c r="D428" s="16"/>
      <c r="E428" s="16"/>
      <c r="F428" s="214">
        <v>41587988267</v>
      </c>
      <c r="G428" s="5"/>
      <c r="H428" s="214">
        <v>52403000000</v>
      </c>
      <c r="I428" s="2"/>
    </row>
    <row r="429" spans="1:9" ht="16.5" customHeight="1">
      <c r="A429" s="17" t="s">
        <v>615</v>
      </c>
      <c r="B429" s="16"/>
      <c r="C429" s="16"/>
      <c r="D429" s="16"/>
      <c r="E429" s="16"/>
      <c r="F429" s="214">
        <v>250599548449</v>
      </c>
      <c r="G429" s="5"/>
      <c r="H429" s="214">
        <v>230229000000</v>
      </c>
      <c r="I429" s="2"/>
    </row>
    <row r="430" spans="1:9" ht="16.5" customHeight="1">
      <c r="A430" s="17" t="s">
        <v>182</v>
      </c>
      <c r="B430" s="16"/>
      <c r="C430" s="16"/>
      <c r="D430" s="16"/>
      <c r="E430" s="16"/>
      <c r="F430" s="214">
        <v>0</v>
      </c>
      <c r="G430" s="5"/>
      <c r="H430" s="214">
        <v>484875291525</v>
      </c>
      <c r="I430" s="2"/>
    </row>
    <row r="431" spans="1:9" ht="16.5" customHeight="1">
      <c r="A431" s="17" t="s">
        <v>616</v>
      </c>
      <c r="B431" s="16"/>
      <c r="C431" s="16"/>
      <c r="D431" s="16"/>
      <c r="E431" s="16"/>
      <c r="F431" s="214">
        <v>214120000000</v>
      </c>
      <c r="G431" s="5"/>
      <c r="H431" s="214">
        <v>217660000000</v>
      </c>
      <c r="I431" s="2"/>
    </row>
    <row r="432" spans="1:9" ht="16.5" customHeight="1" hidden="1">
      <c r="A432" s="17" t="s">
        <v>617</v>
      </c>
      <c r="B432" s="16"/>
      <c r="C432" s="16"/>
      <c r="D432" s="16"/>
      <c r="E432" s="16"/>
      <c r="F432" s="214">
        <v>0</v>
      </c>
      <c r="G432" s="5"/>
      <c r="H432" s="214">
        <v>0</v>
      </c>
      <c r="I432" s="2"/>
    </row>
    <row r="433" spans="1:9" ht="16.5" customHeight="1" hidden="1">
      <c r="A433" s="17" t="s">
        <v>618</v>
      </c>
      <c r="B433" s="16"/>
      <c r="C433" s="16"/>
      <c r="D433" s="16"/>
      <c r="E433" s="16"/>
      <c r="F433" s="214">
        <v>0</v>
      </c>
      <c r="G433" s="5"/>
      <c r="H433" s="214">
        <v>0</v>
      </c>
      <c r="I433" s="2"/>
    </row>
    <row r="434" spans="1:9" ht="16.5" customHeight="1">
      <c r="A434" s="17" t="s">
        <v>745</v>
      </c>
      <c r="B434" s="16"/>
      <c r="C434" s="16"/>
      <c r="D434" s="16"/>
      <c r="E434" s="16"/>
      <c r="F434" s="214">
        <v>12450000000</v>
      </c>
      <c r="G434" s="5"/>
      <c r="H434" s="214">
        <v>12000000000</v>
      </c>
      <c r="I434" s="2"/>
    </row>
    <row r="435" spans="1:9" ht="16.5" customHeight="1">
      <c r="A435" s="17" t="s">
        <v>619</v>
      </c>
      <c r="B435" s="16"/>
      <c r="C435" s="16"/>
      <c r="D435" s="16"/>
      <c r="E435" s="16"/>
      <c r="F435" s="214">
        <v>2000000000</v>
      </c>
      <c r="G435" s="5"/>
      <c r="H435" s="214">
        <v>2000000000</v>
      </c>
      <c r="I435" s="2"/>
    </row>
    <row r="436" spans="1:9" ht="16.5" customHeight="1">
      <c r="A436" s="17" t="s">
        <v>735</v>
      </c>
      <c r="B436" s="16"/>
      <c r="C436" s="16"/>
      <c r="D436" s="16"/>
      <c r="E436" s="16"/>
      <c r="F436" s="214">
        <v>0</v>
      </c>
      <c r="G436" s="5"/>
      <c r="H436" s="214">
        <v>3273954170</v>
      </c>
      <c r="I436" s="2"/>
    </row>
    <row r="437" spans="1:9" ht="16.5" customHeight="1">
      <c r="A437" s="65" t="s">
        <v>736</v>
      </c>
      <c r="B437" s="16"/>
      <c r="C437" s="16"/>
      <c r="D437" s="16"/>
      <c r="E437" s="16"/>
      <c r="F437" s="214"/>
      <c r="G437" s="5"/>
      <c r="H437" s="214"/>
      <c r="I437" s="72"/>
    </row>
    <row r="438" spans="1:9" ht="16.5" customHeight="1">
      <c r="A438" s="17" t="s">
        <v>739</v>
      </c>
      <c r="B438" s="16"/>
      <c r="C438" s="16"/>
      <c r="D438" s="16"/>
      <c r="E438" s="16"/>
      <c r="F438" s="214">
        <v>46639285000</v>
      </c>
      <c r="G438" s="5"/>
      <c r="H438" s="214">
        <v>0</v>
      </c>
      <c r="I438" s="72"/>
    </row>
    <row r="439" spans="1:9" ht="16.5" customHeight="1">
      <c r="A439" s="17" t="s">
        <v>737</v>
      </c>
      <c r="B439" s="16"/>
      <c r="C439" s="16"/>
      <c r="D439" s="16"/>
      <c r="E439" s="16"/>
      <c r="F439" s="214">
        <v>5000000000</v>
      </c>
      <c r="G439" s="5"/>
      <c r="H439" s="214">
        <v>5000000000</v>
      </c>
      <c r="I439" s="72"/>
    </row>
    <row r="440" spans="1:9" ht="16.5" customHeight="1">
      <c r="A440" s="17" t="s">
        <v>738</v>
      </c>
      <c r="B440" s="16"/>
      <c r="C440" s="16"/>
      <c r="D440" s="16"/>
      <c r="E440" s="16"/>
      <c r="F440" s="214">
        <v>2000000000</v>
      </c>
      <c r="G440" s="5"/>
      <c r="H440" s="214">
        <v>2000000000</v>
      </c>
      <c r="I440" s="72"/>
    </row>
    <row r="441" spans="1:9" ht="16.5" customHeight="1">
      <c r="A441" s="17" t="s">
        <v>621</v>
      </c>
      <c r="B441" s="16"/>
      <c r="C441" s="16"/>
      <c r="D441" s="16"/>
      <c r="E441" s="16"/>
      <c r="F441" s="214">
        <v>71289203449</v>
      </c>
      <c r="G441" s="5"/>
      <c r="H441" s="214">
        <v>6071000000</v>
      </c>
      <c r="I441" s="72"/>
    </row>
    <row r="442" spans="1:9" ht="18" customHeight="1" thickBot="1">
      <c r="A442" s="16"/>
      <c r="B442" s="16"/>
      <c r="C442" s="16"/>
      <c r="D442" s="14" t="s">
        <v>9</v>
      </c>
      <c r="E442" s="16"/>
      <c r="F442" s="215">
        <v>645686025165</v>
      </c>
      <c r="G442" s="243"/>
      <c r="H442" s="215">
        <v>1015512245695</v>
      </c>
      <c r="I442" s="2"/>
    </row>
    <row r="443" spans="1:9" ht="16.5" customHeight="1" thickTop="1">
      <c r="A443" s="16"/>
      <c r="B443" s="16"/>
      <c r="C443" s="16"/>
      <c r="D443" s="16"/>
      <c r="E443" s="16"/>
      <c r="F443" s="72"/>
      <c r="G443" s="2"/>
      <c r="H443" s="2"/>
      <c r="I443" s="2"/>
    </row>
    <row r="444" spans="1:9" ht="19.5" customHeight="1">
      <c r="A444" s="19" t="s">
        <v>153</v>
      </c>
      <c r="B444" s="16"/>
      <c r="C444" s="16"/>
      <c r="D444" s="16"/>
      <c r="E444" s="16"/>
      <c r="F444" s="12" t="s">
        <v>765</v>
      </c>
      <c r="G444" s="12"/>
      <c r="H444" s="12" t="s">
        <v>746</v>
      </c>
      <c r="I444" s="2"/>
    </row>
    <row r="445" spans="1:9" ht="16.5" customHeight="1">
      <c r="A445" s="17" t="s">
        <v>27</v>
      </c>
      <c r="B445" s="16"/>
      <c r="C445" s="16"/>
      <c r="D445" s="16"/>
      <c r="E445" s="16"/>
      <c r="F445" s="281">
        <v>60441187638</v>
      </c>
      <c r="G445" s="5"/>
      <c r="H445" s="214">
        <v>25492476197</v>
      </c>
      <c r="I445" s="2"/>
    </row>
    <row r="446" spans="1:9" ht="16.5" customHeight="1">
      <c r="A446" s="17" t="s">
        <v>389</v>
      </c>
      <c r="B446" s="16"/>
      <c r="C446" s="16"/>
      <c r="D446" s="16"/>
      <c r="E446" s="16"/>
      <c r="F446" s="281">
        <v>861504000</v>
      </c>
      <c r="G446" s="5"/>
      <c r="H446" s="214">
        <v>861504000</v>
      </c>
      <c r="I446" s="2"/>
    </row>
    <row r="447" spans="1:9" ht="16.5" customHeight="1">
      <c r="A447" s="17" t="s">
        <v>28</v>
      </c>
      <c r="B447" s="16"/>
      <c r="C447" s="16"/>
      <c r="D447" s="16"/>
      <c r="E447" s="16"/>
      <c r="F447" s="281">
        <v>17138194</v>
      </c>
      <c r="G447" s="5"/>
      <c r="H447" s="214">
        <v>0</v>
      </c>
      <c r="I447" s="2"/>
    </row>
    <row r="448" spans="1:9" ht="16.5" customHeight="1">
      <c r="A448" s="17" t="s">
        <v>29</v>
      </c>
      <c r="B448" s="16"/>
      <c r="C448" s="16"/>
      <c r="D448" s="16"/>
      <c r="E448" s="16"/>
      <c r="F448" s="281">
        <v>6227075551</v>
      </c>
      <c r="G448" s="5"/>
      <c r="H448" s="214">
        <v>5644941479</v>
      </c>
      <c r="I448" s="2"/>
    </row>
    <row r="449" spans="1:9" ht="16.5" customHeight="1" hidden="1" thickTop="1">
      <c r="A449" s="17" t="s">
        <v>3</v>
      </c>
      <c r="B449" s="16"/>
      <c r="C449" s="16"/>
      <c r="D449" s="16"/>
      <c r="E449" s="16"/>
      <c r="F449" s="281"/>
      <c r="G449" s="5"/>
      <c r="H449" s="214">
        <v>0</v>
      </c>
      <c r="I449" s="2"/>
    </row>
    <row r="450" spans="1:9" ht="16.5" customHeight="1">
      <c r="A450" s="17" t="s">
        <v>158</v>
      </c>
      <c r="B450" s="16"/>
      <c r="C450" s="16"/>
      <c r="D450" s="16"/>
      <c r="E450" s="16"/>
      <c r="F450" s="281">
        <v>8294309151</v>
      </c>
      <c r="G450" s="5"/>
      <c r="H450" s="214">
        <v>8239614208</v>
      </c>
      <c r="I450" s="72"/>
    </row>
    <row r="451" spans="1:9" ht="16.5" customHeight="1">
      <c r="A451" s="17" t="s">
        <v>622</v>
      </c>
      <c r="B451" s="16"/>
      <c r="C451" s="16"/>
      <c r="D451" s="16"/>
      <c r="E451" s="16"/>
      <c r="F451" s="281">
        <v>219043216</v>
      </c>
      <c r="G451" s="5"/>
      <c r="H451" s="214">
        <v>0</v>
      </c>
      <c r="I451" s="2"/>
    </row>
    <row r="452" spans="1:9" ht="18" customHeight="1" thickBot="1">
      <c r="A452" s="16"/>
      <c r="B452" s="16"/>
      <c r="C452" s="16"/>
      <c r="D452" s="14" t="s">
        <v>9</v>
      </c>
      <c r="E452" s="73"/>
      <c r="F452" s="215">
        <v>76060257750</v>
      </c>
      <c r="G452" s="243"/>
      <c r="H452" s="215">
        <v>40238535884</v>
      </c>
      <c r="I452" s="72">
        <f>+F452-BCĐKT!D76</f>
        <v>0</v>
      </c>
    </row>
    <row r="453" spans="1:9" ht="16.5" customHeight="1" thickTop="1">
      <c r="A453" s="16"/>
      <c r="B453" s="16"/>
      <c r="C453" s="16"/>
      <c r="D453" s="16"/>
      <c r="E453" s="16"/>
      <c r="F453" s="7"/>
      <c r="G453" s="2"/>
      <c r="H453" s="2"/>
      <c r="I453" s="72">
        <f>+I452+'[1]QII'!$C$75</f>
        <v>457184755</v>
      </c>
    </row>
    <row r="454" spans="1:9" ht="19.5" customHeight="1">
      <c r="A454" s="14" t="s">
        <v>154</v>
      </c>
      <c r="B454" s="16"/>
      <c r="C454" s="16"/>
      <c r="D454" s="16"/>
      <c r="E454" s="16"/>
      <c r="F454" s="12" t="s">
        <v>765</v>
      </c>
      <c r="G454" s="12"/>
      <c r="H454" s="12" t="s">
        <v>746</v>
      </c>
      <c r="I454" s="2"/>
    </row>
    <row r="455" spans="1:9" ht="16.5" customHeight="1">
      <c r="A455" s="17" t="s">
        <v>623</v>
      </c>
      <c r="B455" s="16"/>
      <c r="C455" s="16"/>
      <c r="D455" s="16"/>
      <c r="E455" s="16"/>
      <c r="F455" s="214">
        <v>399780977504</v>
      </c>
      <c r="G455" s="5"/>
      <c r="H455" s="214">
        <v>186933543982</v>
      </c>
      <c r="I455" s="2"/>
    </row>
    <row r="456" spans="1:11" ht="16.5" customHeight="1">
      <c r="A456" s="17" t="s">
        <v>383</v>
      </c>
      <c r="B456" s="16"/>
      <c r="C456" s="16"/>
      <c r="D456" s="16"/>
      <c r="E456" s="16"/>
      <c r="F456" s="214">
        <v>34643499757</v>
      </c>
      <c r="G456" s="5"/>
      <c r="H456" s="214">
        <v>2752172544</v>
      </c>
      <c r="I456" s="2"/>
      <c r="J456" s="2"/>
      <c r="K456" s="2"/>
    </row>
    <row r="457" spans="1:11" ht="16.5" customHeight="1">
      <c r="A457" s="17" t="s">
        <v>124</v>
      </c>
      <c r="B457" s="16"/>
      <c r="C457" s="16"/>
      <c r="D457" s="16"/>
      <c r="E457" s="16"/>
      <c r="F457" s="214">
        <v>4415891403</v>
      </c>
      <c r="G457" s="5"/>
      <c r="H457" s="214">
        <v>7605988747</v>
      </c>
      <c r="I457" s="2"/>
      <c r="J457" s="2"/>
      <c r="K457" s="2"/>
    </row>
    <row r="458" spans="1:9" ht="18" customHeight="1" thickBot="1">
      <c r="A458" s="16"/>
      <c r="B458" s="16"/>
      <c r="C458" s="16"/>
      <c r="D458" s="14" t="s">
        <v>9</v>
      </c>
      <c r="E458" s="16"/>
      <c r="F458" s="215">
        <v>438840368664</v>
      </c>
      <c r="G458" s="243"/>
      <c r="H458" s="215">
        <v>197291705273</v>
      </c>
      <c r="I458" s="168">
        <f>+F458-230884145129</f>
        <v>207956223535</v>
      </c>
    </row>
    <row r="459" spans="1:8" ht="16.5" customHeight="1" thickTop="1">
      <c r="A459" s="16"/>
      <c r="B459" s="16"/>
      <c r="C459" s="16"/>
      <c r="D459" s="14"/>
      <c r="E459" s="16"/>
      <c r="F459" s="80"/>
      <c r="G459" s="37"/>
      <c r="H459" s="37"/>
    </row>
    <row r="460" spans="1:8" ht="19.5" customHeight="1">
      <c r="A460" s="14" t="s">
        <v>155</v>
      </c>
      <c r="B460" s="16"/>
      <c r="C460" s="16"/>
      <c r="D460" s="16"/>
      <c r="E460" s="16"/>
      <c r="F460" s="12" t="s">
        <v>765</v>
      </c>
      <c r="G460" s="12"/>
      <c r="H460" s="12" t="s">
        <v>746</v>
      </c>
    </row>
    <row r="461" spans="1:8" ht="16.5" customHeight="1">
      <c r="A461" s="17" t="s">
        <v>38</v>
      </c>
      <c r="B461" s="16"/>
      <c r="C461" s="16"/>
      <c r="D461" s="16"/>
      <c r="E461" s="16"/>
      <c r="F461" s="214">
        <v>1619482908</v>
      </c>
      <c r="G461" s="5"/>
      <c r="H461" s="214">
        <v>1433699492</v>
      </c>
    </row>
    <row r="462" spans="1:8" ht="16.5" customHeight="1">
      <c r="A462" s="17" t="s">
        <v>624</v>
      </c>
      <c r="B462" s="16"/>
      <c r="C462" s="16"/>
      <c r="D462" s="16"/>
      <c r="E462" s="16"/>
      <c r="F462" s="214">
        <v>2901482977</v>
      </c>
      <c r="G462" s="5"/>
      <c r="H462" s="214">
        <v>1389675092</v>
      </c>
    </row>
    <row r="463" spans="1:9" ht="16.5" customHeight="1">
      <c r="A463" s="17" t="s">
        <v>625</v>
      </c>
      <c r="B463" s="16"/>
      <c r="C463" s="16"/>
      <c r="D463" s="16"/>
      <c r="E463" s="16"/>
      <c r="F463" s="214">
        <v>80334944306</v>
      </c>
      <c r="G463" s="5"/>
      <c r="H463" s="214">
        <v>37152171966</v>
      </c>
      <c r="I463" s="2"/>
    </row>
    <row r="464" spans="1:10" ht="18" customHeight="1" thickBot="1">
      <c r="A464" s="16"/>
      <c r="B464" s="16"/>
      <c r="C464" s="16"/>
      <c r="D464" s="14" t="s">
        <v>9</v>
      </c>
      <c r="E464" s="16"/>
      <c r="F464" s="215">
        <v>84855910191</v>
      </c>
      <c r="G464" s="243"/>
      <c r="H464" s="215">
        <v>39975546550</v>
      </c>
      <c r="I464" s="72"/>
      <c r="J464" s="55"/>
    </row>
    <row r="465" spans="1:9" ht="16.5" customHeight="1" thickTop="1">
      <c r="A465" s="16" t="s">
        <v>8</v>
      </c>
      <c r="B465" s="16"/>
      <c r="C465" s="16"/>
      <c r="D465" s="16"/>
      <c r="E465" s="16"/>
      <c r="F465" s="72"/>
      <c r="G465" s="2"/>
      <c r="H465" s="71"/>
      <c r="I465" s="72"/>
    </row>
    <row r="466" spans="1:9" ht="19.5" customHeight="1">
      <c r="A466" s="14" t="s">
        <v>156</v>
      </c>
      <c r="B466" s="14"/>
      <c r="C466" s="16"/>
      <c r="D466" s="16"/>
      <c r="E466" s="16"/>
      <c r="F466" s="12" t="s">
        <v>765</v>
      </c>
      <c r="G466" s="12"/>
      <c r="H466" s="12" t="s">
        <v>746</v>
      </c>
      <c r="I466" s="2"/>
    </row>
    <row r="467" spans="1:9" ht="16.5" customHeight="1">
      <c r="A467" s="65" t="s">
        <v>613</v>
      </c>
      <c r="B467" s="14"/>
      <c r="C467" s="16"/>
      <c r="D467" s="16"/>
      <c r="E467" s="16"/>
      <c r="F467" s="12"/>
      <c r="G467" s="12"/>
      <c r="H467" s="13"/>
      <c r="I467" s="2"/>
    </row>
    <row r="468" spans="1:9" ht="16.5" customHeight="1" hidden="1">
      <c r="A468" s="17" t="s">
        <v>626</v>
      </c>
      <c r="B468" s="16"/>
      <c r="C468" s="16"/>
      <c r="D468" s="16"/>
      <c r="E468" s="16"/>
      <c r="F468" s="214">
        <v>0</v>
      </c>
      <c r="G468" s="5"/>
      <c r="H468" s="214">
        <v>0</v>
      </c>
      <c r="I468" s="2"/>
    </row>
    <row r="469" spans="1:9" ht="16.5" customHeight="1">
      <c r="A469" s="17" t="s">
        <v>627</v>
      </c>
      <c r="B469" s="16"/>
      <c r="C469" s="16"/>
      <c r="D469" s="16"/>
      <c r="E469" s="16"/>
      <c r="F469" s="214">
        <v>32029061288</v>
      </c>
      <c r="G469" s="5"/>
      <c r="H469" s="214">
        <v>33316517680</v>
      </c>
      <c r="I469" s="2"/>
    </row>
    <row r="470" spans="1:9" ht="16.5" customHeight="1">
      <c r="A470" s="17" t="s">
        <v>182</v>
      </c>
      <c r="B470" s="16"/>
      <c r="C470" s="16"/>
      <c r="D470" s="16"/>
      <c r="E470" s="16"/>
      <c r="F470" s="214">
        <v>477012855881</v>
      </c>
      <c r="G470" s="5"/>
      <c r="H470" s="214">
        <v>0</v>
      </c>
      <c r="I470" s="2"/>
    </row>
    <row r="471" spans="1:9" ht="16.5" customHeight="1">
      <c r="A471" s="17" t="s">
        <v>628</v>
      </c>
      <c r="B471" s="16"/>
      <c r="C471" s="16"/>
      <c r="D471" s="16"/>
      <c r="E471" s="16"/>
      <c r="F471" s="214">
        <v>107108666260</v>
      </c>
      <c r="G471" s="5"/>
      <c r="H471" s="214">
        <v>107171150260</v>
      </c>
      <c r="I471" s="2"/>
    </row>
    <row r="472" spans="1:9" ht="16.5" customHeight="1" hidden="1">
      <c r="A472" s="17" t="s">
        <v>616</v>
      </c>
      <c r="B472" s="16"/>
      <c r="C472" s="16"/>
      <c r="D472" s="16"/>
      <c r="E472" s="16"/>
      <c r="F472" s="214">
        <v>0</v>
      </c>
      <c r="G472" s="5"/>
      <c r="H472" s="214">
        <v>0</v>
      </c>
      <c r="I472" s="2"/>
    </row>
    <row r="473" spans="1:9" ht="16.5" customHeight="1">
      <c r="A473" s="17" t="s">
        <v>183</v>
      </c>
      <c r="B473" s="16"/>
      <c r="C473" s="16"/>
      <c r="D473" s="16"/>
      <c r="E473" s="16"/>
      <c r="F473" s="214">
        <v>128296685855</v>
      </c>
      <c r="G473" s="5"/>
      <c r="H473" s="214">
        <v>131483696300</v>
      </c>
      <c r="I473" s="2"/>
    </row>
    <row r="474" spans="1:9" ht="16.5" customHeight="1">
      <c r="A474" s="17" t="s">
        <v>617</v>
      </c>
      <c r="B474" s="16"/>
      <c r="C474" s="16"/>
      <c r="D474" s="16"/>
      <c r="E474" s="16"/>
      <c r="F474" s="214">
        <v>29000000000</v>
      </c>
      <c r="G474" s="5"/>
      <c r="H474" s="214">
        <v>30000000000</v>
      </c>
      <c r="I474" s="2"/>
    </row>
    <row r="475" spans="1:9" ht="16.5" customHeight="1">
      <c r="A475" s="17" t="s">
        <v>629</v>
      </c>
      <c r="B475" s="16"/>
      <c r="C475" s="16"/>
      <c r="D475" s="16"/>
      <c r="E475" s="16"/>
      <c r="F475" s="214">
        <v>1925500000</v>
      </c>
      <c r="G475" s="5"/>
      <c r="H475" s="214">
        <v>2425900000</v>
      </c>
      <c r="I475" s="2"/>
    </row>
    <row r="476" spans="1:9" ht="16.5" customHeight="1">
      <c r="A476" s="17" t="s">
        <v>743</v>
      </c>
      <c r="B476" s="16"/>
      <c r="C476" s="16"/>
      <c r="D476" s="16"/>
      <c r="E476" s="16"/>
      <c r="F476" s="214">
        <v>2464419000</v>
      </c>
      <c r="G476" s="5"/>
      <c r="H476" s="214"/>
      <c r="I476" s="2"/>
    </row>
    <row r="477" spans="1:9" ht="16.5" customHeight="1">
      <c r="A477" s="17" t="s">
        <v>739</v>
      </c>
      <c r="B477" s="16"/>
      <c r="C477" s="16"/>
      <c r="D477" s="16"/>
      <c r="E477" s="16"/>
      <c r="F477" s="214">
        <v>5676000000</v>
      </c>
      <c r="G477" s="5"/>
      <c r="H477" s="214">
        <v>23076000000</v>
      </c>
      <c r="I477" s="2"/>
    </row>
    <row r="478" spans="1:9" ht="16.5" customHeight="1">
      <c r="A478" s="219" t="s">
        <v>620</v>
      </c>
      <c r="B478" s="16"/>
      <c r="C478" s="16"/>
      <c r="D478" s="16"/>
      <c r="E478" s="16"/>
      <c r="F478" s="214"/>
      <c r="G478" s="5"/>
      <c r="H478" s="214"/>
      <c r="I478" s="2"/>
    </row>
    <row r="479" spans="1:9" ht="16.5" customHeight="1">
      <c r="A479" s="17" t="s">
        <v>630</v>
      </c>
      <c r="B479" s="16"/>
      <c r="C479" s="16"/>
      <c r="D479" s="16"/>
      <c r="E479" s="16"/>
      <c r="F479" s="214">
        <v>161989515336</v>
      </c>
      <c r="G479" s="5"/>
      <c r="H479" s="214">
        <v>175065604586</v>
      </c>
      <c r="I479" s="2"/>
    </row>
    <row r="480" spans="1:9" ht="16.5" customHeight="1">
      <c r="A480" s="17" t="s">
        <v>631</v>
      </c>
      <c r="B480" s="16"/>
      <c r="C480" s="16"/>
      <c r="D480" s="16"/>
      <c r="E480" s="16"/>
      <c r="F480" s="214">
        <v>7279952950</v>
      </c>
      <c r="G480" s="5"/>
      <c r="H480" s="214">
        <v>0</v>
      </c>
      <c r="I480" s="2"/>
    </row>
    <row r="481" spans="1:9" ht="16.5" customHeight="1">
      <c r="A481" s="17" t="s">
        <v>632</v>
      </c>
      <c r="B481" s="16"/>
      <c r="C481" s="16"/>
      <c r="D481" s="16"/>
      <c r="E481" s="16"/>
      <c r="F481" s="214">
        <v>242300000</v>
      </c>
      <c r="G481" s="5"/>
      <c r="H481" s="214">
        <v>0</v>
      </c>
      <c r="I481" s="2"/>
    </row>
    <row r="482" spans="1:9" ht="16.5" customHeight="1">
      <c r="A482" s="219" t="s">
        <v>633</v>
      </c>
      <c r="B482" s="16"/>
      <c r="C482" s="16"/>
      <c r="D482" s="16"/>
      <c r="E482" s="16"/>
      <c r="F482" s="214">
        <v>1526771320822</v>
      </c>
      <c r="G482" s="5"/>
      <c r="H482" s="214">
        <v>1600000000000</v>
      </c>
      <c r="I482" s="2"/>
    </row>
    <row r="483" spans="1:9" ht="18" customHeight="1" thickBot="1">
      <c r="A483" s="14"/>
      <c r="B483" s="16"/>
      <c r="C483" s="16"/>
      <c r="D483" s="14" t="s">
        <v>9</v>
      </c>
      <c r="E483" s="16"/>
      <c r="F483" s="215">
        <v>2479796277392</v>
      </c>
      <c r="G483" s="243"/>
      <c r="H483" s="215">
        <v>2102538868826</v>
      </c>
      <c r="I483" s="2"/>
    </row>
    <row r="484" spans="1:9" ht="16.5" customHeight="1" thickTop="1">
      <c r="A484" s="16"/>
      <c r="B484" s="16"/>
      <c r="C484" s="16"/>
      <c r="D484" s="16"/>
      <c r="E484" s="16"/>
      <c r="F484" s="72"/>
      <c r="G484" s="2"/>
      <c r="H484" s="2"/>
      <c r="I484" s="2"/>
    </row>
    <row r="485" spans="1:9" ht="19.5" customHeight="1">
      <c r="A485" s="14" t="s">
        <v>157</v>
      </c>
      <c r="B485" s="16"/>
      <c r="C485" s="16"/>
      <c r="D485" s="73"/>
      <c r="E485" s="73"/>
      <c r="F485" s="2"/>
      <c r="G485" s="2"/>
      <c r="H485" s="2"/>
      <c r="I485" s="2"/>
    </row>
    <row r="486" spans="1:9" ht="9" customHeight="1">
      <c r="A486" s="16"/>
      <c r="B486" s="16"/>
      <c r="C486" s="16"/>
      <c r="D486" s="16"/>
      <c r="E486" s="16"/>
      <c r="F486" s="2"/>
      <c r="G486" s="2"/>
      <c r="H486" s="2"/>
      <c r="I486" s="2"/>
    </row>
    <row r="487" spans="1:9" ht="45" customHeight="1">
      <c r="A487" s="62" t="s">
        <v>77</v>
      </c>
      <c r="B487" s="64" t="s">
        <v>634</v>
      </c>
      <c r="C487" s="62" t="s">
        <v>635</v>
      </c>
      <c r="D487" s="62" t="s">
        <v>636</v>
      </c>
      <c r="E487" s="62" t="s">
        <v>637</v>
      </c>
      <c r="F487" s="173" t="s">
        <v>134</v>
      </c>
      <c r="G487" s="172"/>
      <c r="H487" s="173" t="s">
        <v>11</v>
      </c>
      <c r="I487" s="2"/>
    </row>
    <row r="488" spans="1:9" ht="10.5" customHeight="1">
      <c r="A488" s="63"/>
      <c r="B488" s="244" t="s">
        <v>638</v>
      </c>
      <c r="C488" s="63" t="s">
        <v>639</v>
      </c>
      <c r="D488" s="63" t="s">
        <v>640</v>
      </c>
      <c r="E488" s="63" t="s">
        <v>641</v>
      </c>
      <c r="F488" s="245" t="s">
        <v>642</v>
      </c>
      <c r="G488" s="246"/>
      <c r="H488" s="245"/>
      <c r="I488" s="2"/>
    </row>
    <row r="489" spans="1:8" ht="18" customHeight="1">
      <c r="A489" s="247" t="s">
        <v>733</v>
      </c>
      <c r="B489" s="248">
        <v>150000000000</v>
      </c>
      <c r="C489" s="248">
        <v>0</v>
      </c>
      <c r="D489" s="248">
        <v>7510288016</v>
      </c>
      <c r="E489" s="248">
        <v>9428383946</v>
      </c>
      <c r="F489" s="249">
        <v>19327489489</v>
      </c>
      <c r="G489" s="250"/>
      <c r="H489" s="249">
        <v>186266161451</v>
      </c>
    </row>
    <row r="490" spans="1:8" ht="18" customHeight="1">
      <c r="A490" s="251" t="s">
        <v>643</v>
      </c>
      <c r="B490" s="252">
        <v>0</v>
      </c>
      <c r="C490" s="252">
        <v>0</v>
      </c>
      <c r="D490" s="252">
        <v>-69019660489.97917</v>
      </c>
      <c r="E490" s="252">
        <v>0</v>
      </c>
      <c r="F490" s="252">
        <v>0</v>
      </c>
      <c r="G490" s="253"/>
      <c r="H490" s="254">
        <v>-69019660489.97917</v>
      </c>
    </row>
    <row r="491" spans="1:8" ht="16.5" customHeight="1" hidden="1">
      <c r="A491" s="255" t="s">
        <v>135</v>
      </c>
      <c r="B491" s="226">
        <v>0</v>
      </c>
      <c r="C491" s="226">
        <v>0</v>
      </c>
      <c r="D491" s="226">
        <v>0</v>
      </c>
      <c r="E491" s="226">
        <v>0</v>
      </c>
      <c r="F491" s="223">
        <v>0</v>
      </c>
      <c r="G491" s="225"/>
      <c r="H491" s="223">
        <v>0</v>
      </c>
    </row>
    <row r="492" spans="1:8" ht="16.5" customHeight="1">
      <c r="A492" s="256" t="s">
        <v>644</v>
      </c>
      <c r="B492" s="226">
        <v>0</v>
      </c>
      <c r="C492" s="226">
        <v>0</v>
      </c>
      <c r="D492" s="257">
        <v>-69019660489.97917</v>
      </c>
      <c r="E492" s="226">
        <v>0</v>
      </c>
      <c r="F492" s="223">
        <v>0</v>
      </c>
      <c r="G492" s="225"/>
      <c r="H492" s="223">
        <v>-69019660489.97917</v>
      </c>
    </row>
    <row r="493" spans="1:8" ht="16.5" customHeight="1">
      <c r="A493" s="256" t="s">
        <v>137</v>
      </c>
      <c r="B493" s="226">
        <v>0</v>
      </c>
      <c r="C493" s="226">
        <v>0</v>
      </c>
      <c r="D493" s="227">
        <v>0</v>
      </c>
      <c r="E493" s="226">
        <v>0</v>
      </c>
      <c r="F493" s="223">
        <v>0</v>
      </c>
      <c r="G493" s="225"/>
      <c r="H493" s="223">
        <v>0</v>
      </c>
    </row>
    <row r="494" spans="1:8" ht="16.5" customHeight="1" hidden="1">
      <c r="A494" s="256" t="s">
        <v>136</v>
      </c>
      <c r="B494" s="226"/>
      <c r="C494" s="226"/>
      <c r="D494" s="227"/>
      <c r="E494" s="226"/>
      <c r="F494" s="223"/>
      <c r="G494" s="225"/>
      <c r="H494" s="223"/>
    </row>
    <row r="495" spans="1:8" ht="18" customHeight="1">
      <c r="A495" s="251" t="s">
        <v>645</v>
      </c>
      <c r="B495" s="252">
        <v>0</v>
      </c>
      <c r="C495" s="252">
        <v>0</v>
      </c>
      <c r="D495" s="258">
        <v>-11732556904</v>
      </c>
      <c r="E495" s="252">
        <v>0</v>
      </c>
      <c r="F495" s="254">
        <v>0</v>
      </c>
      <c r="G495" s="253">
        <v>0</v>
      </c>
      <c r="H495" s="254">
        <v>-11732556904</v>
      </c>
    </row>
    <row r="496" spans="1:8" ht="16.5" customHeight="1" hidden="1">
      <c r="A496" s="256" t="s">
        <v>171</v>
      </c>
      <c r="B496" s="226"/>
      <c r="C496" s="226"/>
      <c r="D496" s="227"/>
      <c r="E496" s="226"/>
      <c r="F496" s="223"/>
      <c r="G496" s="225"/>
      <c r="H496" s="223"/>
    </row>
    <row r="497" spans="1:8" ht="16.5" customHeight="1" hidden="1">
      <c r="A497" s="256" t="s">
        <v>172</v>
      </c>
      <c r="B497" s="226"/>
      <c r="C497" s="226"/>
      <c r="D497" s="227"/>
      <c r="E497" s="226"/>
      <c r="F497" s="223"/>
      <c r="G497" s="225"/>
      <c r="H497" s="223"/>
    </row>
    <row r="498" spans="1:8" ht="16.5" customHeight="1" hidden="1">
      <c r="A498" s="256" t="s">
        <v>137</v>
      </c>
      <c r="B498" s="226">
        <v>0</v>
      </c>
      <c r="C498" s="226">
        <v>0</v>
      </c>
      <c r="D498" s="227">
        <v>0</v>
      </c>
      <c r="E498" s="226">
        <v>0</v>
      </c>
      <c r="F498" s="223">
        <v>0</v>
      </c>
      <c r="G498" s="225"/>
      <c r="H498" s="223">
        <v>0</v>
      </c>
    </row>
    <row r="499" spans="1:8" ht="16.5" customHeight="1">
      <c r="A499" s="256" t="s">
        <v>30</v>
      </c>
      <c r="B499" s="226">
        <v>0</v>
      </c>
      <c r="C499" s="226">
        <v>0</v>
      </c>
      <c r="D499" s="259">
        <v>-11732556904</v>
      </c>
      <c r="E499" s="226">
        <v>0</v>
      </c>
      <c r="F499" s="223">
        <v>0</v>
      </c>
      <c r="G499" s="225"/>
      <c r="H499" s="223">
        <v>-11732556904</v>
      </c>
    </row>
    <row r="500" spans="1:8" ht="18" customHeight="1">
      <c r="A500" s="260" t="s">
        <v>771</v>
      </c>
      <c r="B500" s="261">
        <v>150000000000</v>
      </c>
      <c r="C500" s="261">
        <v>0</v>
      </c>
      <c r="D500" s="262">
        <v>-49776815569.97917</v>
      </c>
      <c r="E500" s="261">
        <v>9428383946</v>
      </c>
      <c r="F500" s="263">
        <v>19327489489</v>
      </c>
      <c r="G500" s="264"/>
      <c r="H500" s="263">
        <v>128979057865.02083</v>
      </c>
    </row>
    <row r="501" spans="1:8" ht="21.75" customHeight="1">
      <c r="A501" s="25"/>
      <c r="B501" s="265"/>
      <c r="C501" s="265"/>
      <c r="D501" s="265"/>
      <c r="E501" s="265"/>
      <c r="F501" s="265"/>
      <c r="G501" s="6"/>
      <c r="H501" s="6"/>
    </row>
    <row r="502" spans="1:8" ht="19.5" customHeight="1">
      <c r="A502" s="51" t="s">
        <v>167</v>
      </c>
      <c r="B502" s="1"/>
      <c r="C502" s="1"/>
      <c r="D502" s="1"/>
      <c r="E502" s="1"/>
      <c r="F502" s="2"/>
      <c r="G502" s="2"/>
      <c r="H502" s="2"/>
    </row>
    <row r="503" spans="1:8" ht="19.5" customHeight="1">
      <c r="A503" s="51" t="s">
        <v>646</v>
      </c>
      <c r="B503" s="1"/>
      <c r="C503" s="1"/>
      <c r="D503" s="1"/>
      <c r="E503" s="1"/>
      <c r="F503" s="2"/>
      <c r="G503" s="2"/>
      <c r="H503" s="2"/>
    </row>
    <row r="504" spans="1:8" ht="9" customHeight="1">
      <c r="A504" s="11"/>
      <c r="B504" s="1"/>
      <c r="C504" s="1"/>
      <c r="D504" s="1"/>
      <c r="E504" s="1"/>
      <c r="F504" s="2"/>
      <c r="G504" s="2"/>
      <c r="H504" s="2"/>
    </row>
    <row r="505" spans="1:10" ht="16.5" customHeight="1">
      <c r="A505" s="10"/>
      <c r="B505" s="10"/>
      <c r="C505" s="10"/>
      <c r="D505" s="10"/>
      <c r="E505" s="10"/>
      <c r="F505" s="351" t="s">
        <v>543</v>
      </c>
      <c r="G505" s="351"/>
      <c r="H505" s="351"/>
      <c r="J505" s="3">
        <v>0</v>
      </c>
    </row>
    <row r="506" spans="1:10" ht="21" customHeight="1">
      <c r="A506" s="10"/>
      <c r="B506" s="10"/>
      <c r="C506" s="10"/>
      <c r="D506" s="266"/>
      <c r="E506" s="10"/>
      <c r="F506" s="12" t="s">
        <v>765</v>
      </c>
      <c r="G506" s="12"/>
      <c r="H506" s="12" t="s">
        <v>775</v>
      </c>
      <c r="I506" s="2"/>
      <c r="J506" s="3">
        <v>0</v>
      </c>
    </row>
    <row r="507" spans="1:10" ht="19.5" customHeight="1">
      <c r="A507" s="14" t="s">
        <v>647</v>
      </c>
      <c r="B507" s="16"/>
      <c r="C507" s="16"/>
      <c r="D507" s="266"/>
      <c r="E507" s="5"/>
      <c r="F507" s="267">
        <v>516629835502</v>
      </c>
      <c r="G507" s="243"/>
      <c r="H507" s="267">
        <v>1433412655163</v>
      </c>
      <c r="I507" s="214">
        <f>+F507-BCKQKD!F11</f>
        <v>-1734272577</v>
      </c>
      <c r="J507" s="214">
        <v>0</v>
      </c>
    </row>
    <row r="508" spans="1:10" ht="16.5" customHeight="1">
      <c r="A508" s="17" t="s">
        <v>169</v>
      </c>
      <c r="B508" s="16"/>
      <c r="C508" s="16"/>
      <c r="D508" s="268"/>
      <c r="E508" s="214"/>
      <c r="F508" s="214">
        <v>127263866057</v>
      </c>
      <c r="G508" s="5"/>
      <c r="H508" s="214">
        <v>294001435902</v>
      </c>
      <c r="I508" s="214"/>
      <c r="J508" s="214">
        <v>9428383946</v>
      </c>
    </row>
    <row r="509" spans="1:10" ht="16.5" customHeight="1">
      <c r="A509" s="17" t="s">
        <v>138</v>
      </c>
      <c r="B509" s="16"/>
      <c r="C509" s="16"/>
      <c r="D509" s="268"/>
      <c r="E509" s="214"/>
      <c r="F509" s="214">
        <v>324846108596</v>
      </c>
      <c r="G509" s="5"/>
      <c r="H509" s="214">
        <v>1077751869250</v>
      </c>
      <c r="I509" s="214"/>
      <c r="J509" s="214">
        <v>19327489489</v>
      </c>
    </row>
    <row r="510" spans="1:10" ht="16.5" customHeight="1">
      <c r="A510" s="17" t="s">
        <v>648</v>
      </c>
      <c r="B510" s="16"/>
      <c r="C510" s="16"/>
      <c r="D510" s="268"/>
      <c r="E510" s="214"/>
      <c r="F510" s="214">
        <v>57355225068</v>
      </c>
      <c r="G510" s="5"/>
      <c r="H510" s="214">
        <v>57852707733</v>
      </c>
      <c r="I510" s="214"/>
      <c r="J510" s="214">
        <v>0</v>
      </c>
    </row>
    <row r="511" spans="1:10" ht="16.5" customHeight="1">
      <c r="A511" s="17" t="s">
        <v>139</v>
      </c>
      <c r="B511" s="16"/>
      <c r="C511" s="16"/>
      <c r="D511" s="268"/>
      <c r="E511" s="214"/>
      <c r="F511" s="214">
        <v>7164635781</v>
      </c>
      <c r="G511" s="5"/>
      <c r="H511" s="214">
        <v>3806642278</v>
      </c>
      <c r="I511" s="214"/>
      <c r="J511" s="214">
        <v>9453532448</v>
      </c>
    </row>
    <row r="512" spans="1:9" ht="19.5" customHeight="1">
      <c r="A512" s="14" t="s">
        <v>165</v>
      </c>
      <c r="B512" s="16"/>
      <c r="C512" s="16"/>
      <c r="D512" s="268"/>
      <c r="E512" s="214"/>
      <c r="F512" s="267">
        <v>483169090803</v>
      </c>
      <c r="G512" s="243"/>
      <c r="H512" s="267">
        <v>1237302357799</v>
      </c>
      <c r="I512" s="214">
        <f>+F512-BCKQKD!F14</f>
        <v>-2094079008</v>
      </c>
    </row>
    <row r="513" spans="1:10" ht="16.5" customHeight="1">
      <c r="A513" s="17" t="s">
        <v>170</v>
      </c>
      <c r="B513" s="16"/>
      <c r="C513" s="16"/>
      <c r="D513" s="268"/>
      <c r="E513" s="214"/>
      <c r="F513" s="214">
        <v>117689773621</v>
      </c>
      <c r="G513" s="5"/>
      <c r="H513" s="214">
        <v>294229471862</v>
      </c>
      <c r="I513" s="214"/>
      <c r="J513" s="214"/>
    </row>
    <row r="514" spans="1:10" ht="16.5" customHeight="1">
      <c r="A514" s="17" t="s">
        <v>649</v>
      </c>
      <c r="B514" s="16"/>
      <c r="C514" s="16"/>
      <c r="D514" s="268"/>
      <c r="E514" s="214"/>
      <c r="F514" s="214">
        <v>313900989120</v>
      </c>
      <c r="G514" s="5"/>
      <c r="H514" s="214">
        <v>878849583804</v>
      </c>
      <c r="I514" s="214"/>
      <c r="J514" s="214"/>
    </row>
    <row r="515" spans="1:10" ht="16.5" customHeight="1">
      <c r="A515" s="17" t="s">
        <v>650</v>
      </c>
      <c r="B515" s="16"/>
      <c r="C515" s="16"/>
      <c r="D515" s="268"/>
      <c r="E515" s="214"/>
      <c r="F515" s="214">
        <v>49066563644</v>
      </c>
      <c r="G515" s="5"/>
      <c r="H515" s="214">
        <v>57086472789</v>
      </c>
      <c r="I515" s="214"/>
      <c r="J515" s="214"/>
    </row>
    <row r="516" spans="1:10" ht="16.5" customHeight="1">
      <c r="A516" s="17" t="s">
        <v>140</v>
      </c>
      <c r="B516" s="16"/>
      <c r="C516" s="16"/>
      <c r="D516" s="268"/>
      <c r="E516" s="214"/>
      <c r="F516" s="214">
        <v>2511764418</v>
      </c>
      <c r="G516" s="5"/>
      <c r="H516" s="214">
        <v>7136829344</v>
      </c>
      <c r="I516" s="214"/>
      <c r="J516" s="214"/>
    </row>
    <row r="517" spans="1:10" ht="19.5" customHeight="1">
      <c r="A517" s="14" t="s">
        <v>651</v>
      </c>
      <c r="B517" s="16"/>
      <c r="C517" s="16"/>
      <c r="D517" s="214"/>
      <c r="E517" s="214"/>
      <c r="F517" s="267">
        <v>31499743642</v>
      </c>
      <c r="G517" s="243"/>
      <c r="H517" s="267">
        <v>36285739496</v>
      </c>
      <c r="I517" s="214">
        <f>+F517-BCKQKD!F16</f>
        <v>0</v>
      </c>
      <c r="J517" s="214"/>
    </row>
    <row r="518" spans="1:10" ht="16.5" customHeight="1">
      <c r="A518" s="17" t="s">
        <v>31</v>
      </c>
      <c r="B518" s="16"/>
      <c r="C518" s="16"/>
      <c r="D518" s="214"/>
      <c r="E518" s="214"/>
      <c r="F518" s="214">
        <v>849358627</v>
      </c>
      <c r="G518" s="5"/>
      <c r="H518" s="214">
        <v>32587041593</v>
      </c>
      <c r="I518" s="214"/>
      <c r="J518" s="214"/>
    </row>
    <row r="519" spans="1:10" ht="16.5" customHeight="1">
      <c r="A519" s="17" t="s">
        <v>652</v>
      </c>
      <c r="B519" s="16"/>
      <c r="C519" s="16"/>
      <c r="D519" s="214"/>
      <c r="E519" s="214"/>
      <c r="F519" s="214">
        <v>650000000</v>
      </c>
      <c r="G519" s="5"/>
      <c r="H519" s="214">
        <v>2931830556</v>
      </c>
      <c r="I519" s="214"/>
      <c r="J519" s="214"/>
    </row>
    <row r="520" spans="1:9" ht="16.5" customHeight="1">
      <c r="A520" s="17" t="s">
        <v>75</v>
      </c>
      <c r="B520" s="16"/>
      <c r="C520" s="16"/>
      <c r="D520" s="214"/>
      <c r="E520" s="214"/>
      <c r="F520" s="214">
        <v>385015</v>
      </c>
      <c r="G520" s="5"/>
      <c r="H520" s="214">
        <v>254261657</v>
      </c>
      <c r="I520" s="2"/>
    </row>
    <row r="521" spans="1:9" ht="16.5" customHeight="1" hidden="1">
      <c r="A521" s="17" t="s">
        <v>740</v>
      </c>
      <c r="B521" s="16"/>
      <c r="C521" s="16"/>
      <c r="D521" s="214"/>
      <c r="E521" s="214"/>
      <c r="F521" s="214">
        <v>0</v>
      </c>
      <c r="G521" s="5"/>
      <c r="H521" s="214"/>
      <c r="I521" s="2"/>
    </row>
    <row r="522" spans="1:9" ht="16.5" customHeight="1">
      <c r="A522" s="17" t="s">
        <v>653</v>
      </c>
      <c r="B522" s="16"/>
      <c r="C522" s="16"/>
      <c r="D522" s="214"/>
      <c r="E522" s="214"/>
      <c r="F522" s="214">
        <v>30000000000</v>
      </c>
      <c r="G522" s="5"/>
      <c r="H522" s="214">
        <v>512605690</v>
      </c>
      <c r="I522" s="2"/>
    </row>
    <row r="523" spans="1:10" ht="19.5" customHeight="1">
      <c r="A523" s="14" t="s">
        <v>654</v>
      </c>
      <c r="B523" s="16"/>
      <c r="C523" s="16"/>
      <c r="D523" s="214"/>
      <c r="E523" s="5"/>
      <c r="F523" s="267">
        <v>75148141092</v>
      </c>
      <c r="G523" s="267">
        <v>0</v>
      </c>
      <c r="H523" s="267">
        <v>110715837513</v>
      </c>
      <c r="I523" s="214">
        <f>+F523-BCKQKD!F17</f>
        <v>0</v>
      </c>
      <c r="J523" s="214"/>
    </row>
    <row r="524" spans="1:9" ht="16.5" customHeight="1">
      <c r="A524" s="17" t="s">
        <v>32</v>
      </c>
      <c r="B524" s="16"/>
      <c r="C524" s="16"/>
      <c r="D524" s="16"/>
      <c r="E524" s="73"/>
      <c r="F524" s="214">
        <v>57329501027</v>
      </c>
      <c r="G524" s="5"/>
      <c r="H524" s="214">
        <v>78265125118</v>
      </c>
      <c r="I524" s="72"/>
    </row>
    <row r="525" spans="1:9" ht="16.5" customHeight="1">
      <c r="A525" s="17" t="s">
        <v>75</v>
      </c>
      <c r="B525" s="16"/>
      <c r="C525" s="16"/>
      <c r="D525" s="16"/>
      <c r="E525" s="16"/>
      <c r="F525" s="214">
        <v>964860065</v>
      </c>
      <c r="G525" s="5"/>
      <c r="H525" s="214">
        <v>3761572395</v>
      </c>
      <c r="I525" s="2"/>
    </row>
    <row r="526" spans="1:9" ht="16.5" customHeight="1">
      <c r="A526" s="17" t="s">
        <v>381</v>
      </c>
      <c r="B526" s="16"/>
      <c r="C526" s="16"/>
      <c r="D526" s="16"/>
      <c r="E526" s="16"/>
      <c r="F526" s="214">
        <v>16853780000</v>
      </c>
      <c r="G526" s="5"/>
      <c r="H526" s="214">
        <v>28689140000</v>
      </c>
      <c r="I526" s="2"/>
    </row>
    <row r="527" spans="1:9" ht="16.5" customHeight="1">
      <c r="A527" s="17" t="s">
        <v>655</v>
      </c>
      <c r="B527" s="16"/>
      <c r="C527" s="16"/>
      <c r="D527" s="16"/>
      <c r="E527" s="73"/>
      <c r="F527" s="214"/>
      <c r="G527" s="5"/>
      <c r="H527" s="214">
        <v>0</v>
      </c>
      <c r="I527" s="2"/>
    </row>
    <row r="528" spans="1:10" ht="19.5" customHeight="1">
      <c r="A528" s="14" t="s">
        <v>656</v>
      </c>
      <c r="B528" s="16"/>
      <c r="C528" s="52"/>
      <c r="D528" s="269"/>
      <c r="E528" s="220"/>
      <c r="F528" s="267">
        <v>36505682172</v>
      </c>
      <c r="G528" s="243"/>
      <c r="H528" s="267">
        <v>53162722852</v>
      </c>
      <c r="I528" s="220">
        <f>+F528-BCKQKD!F20</f>
        <v>0</v>
      </c>
      <c r="J528" s="214"/>
    </row>
    <row r="529" spans="1:9" ht="16.5" customHeight="1">
      <c r="A529" s="17" t="s">
        <v>657</v>
      </c>
      <c r="B529" s="16"/>
      <c r="C529" s="5"/>
      <c r="D529" s="270"/>
      <c r="E529" s="270"/>
      <c r="F529" s="270">
        <v>10734079272</v>
      </c>
      <c r="G529" s="5"/>
      <c r="H529" s="270">
        <v>15721633012</v>
      </c>
      <c r="I529" s="74">
        <f>+F528-BCKQKD!F20</f>
        <v>0</v>
      </c>
    </row>
    <row r="530" spans="1:9" ht="16.5" customHeight="1">
      <c r="A530" s="17" t="s">
        <v>33</v>
      </c>
      <c r="B530" s="16"/>
      <c r="C530" s="5"/>
      <c r="D530" s="270"/>
      <c r="E530" s="270"/>
      <c r="F530" s="270">
        <v>820725512</v>
      </c>
      <c r="G530" s="5"/>
      <c r="H530" s="270">
        <v>1387411263</v>
      </c>
      <c r="I530" s="74"/>
    </row>
    <row r="531" spans="1:9" ht="16.5" customHeight="1">
      <c r="A531" s="17" t="s">
        <v>34</v>
      </c>
      <c r="B531" s="16"/>
      <c r="C531" s="5"/>
      <c r="D531" s="270"/>
      <c r="E531" s="270"/>
      <c r="F531" s="270">
        <v>3682431185</v>
      </c>
      <c r="G531" s="5"/>
      <c r="H531" s="270">
        <v>7293793945</v>
      </c>
      <c r="I531" s="74"/>
    </row>
    <row r="532" spans="1:9" ht="16.5" customHeight="1">
      <c r="A532" s="17" t="s">
        <v>74</v>
      </c>
      <c r="B532" s="16"/>
      <c r="C532" s="5"/>
      <c r="D532" s="270"/>
      <c r="E532" s="270"/>
      <c r="F532" s="74">
        <v>7658870345</v>
      </c>
      <c r="G532" s="5"/>
      <c r="H532" s="270">
        <v>10199286817</v>
      </c>
      <c r="I532" s="74"/>
    </row>
    <row r="533" spans="1:8" ht="16.5" customHeight="1">
      <c r="A533" s="17" t="s">
        <v>658</v>
      </c>
      <c r="B533" s="16"/>
      <c r="C533" s="5"/>
      <c r="D533" s="270"/>
      <c r="E533" s="270"/>
      <c r="F533" s="270">
        <v>372539119</v>
      </c>
      <c r="G533" s="5"/>
      <c r="H533" s="270">
        <v>478198042</v>
      </c>
    </row>
    <row r="534" spans="1:9" ht="16.5" customHeight="1">
      <c r="A534" s="17" t="s">
        <v>659</v>
      </c>
      <c r="B534" s="16"/>
      <c r="C534" s="5"/>
      <c r="D534" s="270"/>
      <c r="E534" s="270"/>
      <c r="F534" s="270">
        <v>3849617448</v>
      </c>
      <c r="G534" s="5"/>
      <c r="H534" s="270">
        <v>2801668890</v>
      </c>
      <c r="I534" s="234"/>
    </row>
    <row r="535" spans="1:9" ht="16.5" customHeight="1">
      <c r="A535" s="17" t="s">
        <v>35</v>
      </c>
      <c r="B535" s="16"/>
      <c r="C535" s="5"/>
      <c r="D535" s="270"/>
      <c r="E535" s="270"/>
      <c r="F535" s="270">
        <v>5253679795</v>
      </c>
      <c r="G535" s="5"/>
      <c r="H535" s="270">
        <v>8135111877</v>
      </c>
      <c r="I535" s="74"/>
    </row>
    <row r="536" spans="1:9" ht="16.5" customHeight="1">
      <c r="A536" s="17" t="s">
        <v>660</v>
      </c>
      <c r="B536" s="16"/>
      <c r="C536" s="5"/>
      <c r="D536" s="270"/>
      <c r="E536" s="270"/>
      <c r="F536" s="270">
        <v>4133739496</v>
      </c>
      <c r="G536" s="5"/>
      <c r="H536" s="270">
        <v>7145619006</v>
      </c>
      <c r="I536" s="74"/>
    </row>
    <row r="537" spans="1:9" ht="19.5" customHeight="1">
      <c r="A537" s="14" t="s">
        <v>661</v>
      </c>
      <c r="B537" s="16"/>
      <c r="C537" s="16"/>
      <c r="D537" s="16"/>
      <c r="E537" s="52"/>
      <c r="F537" s="220">
        <v>0</v>
      </c>
      <c r="G537" s="61"/>
      <c r="H537" s="220">
        <v>10764716571</v>
      </c>
      <c r="I537" s="74"/>
    </row>
    <row r="538" spans="1:9" ht="16.5" customHeight="1">
      <c r="A538" s="17" t="s">
        <v>662</v>
      </c>
      <c r="B538" s="16"/>
      <c r="C538" s="16"/>
      <c r="D538" s="16"/>
      <c r="E538" s="16"/>
      <c r="F538" s="214">
        <v>0</v>
      </c>
      <c r="G538" s="5"/>
      <c r="H538" s="214">
        <v>10764716571</v>
      </c>
      <c r="I538" s="2"/>
    </row>
    <row r="539" spans="1:9" ht="16.5" customHeight="1" hidden="1">
      <c r="A539" s="18" t="s">
        <v>663</v>
      </c>
      <c r="B539" s="16"/>
      <c r="C539" s="16"/>
      <c r="D539" s="16"/>
      <c r="E539" s="16"/>
      <c r="F539" s="214"/>
      <c r="G539" s="5"/>
      <c r="H539" s="214"/>
      <c r="I539" s="2"/>
    </row>
    <row r="540" spans="1:9" ht="16.5" customHeight="1" hidden="1">
      <c r="A540" s="18" t="s">
        <v>664</v>
      </c>
      <c r="B540" s="16"/>
      <c r="C540" s="16"/>
      <c r="D540" s="16"/>
      <c r="E540" s="16"/>
      <c r="F540" s="214"/>
      <c r="G540" s="5"/>
      <c r="H540" s="214"/>
      <c r="I540" s="2"/>
    </row>
    <row r="541" spans="1:9" ht="19.5" customHeight="1">
      <c r="A541" s="48" t="s">
        <v>665</v>
      </c>
      <c r="B541" s="16"/>
      <c r="C541" s="16"/>
      <c r="D541" s="16"/>
      <c r="E541" s="16"/>
      <c r="F541" s="220">
        <v>-463055959.0208325</v>
      </c>
      <c r="G541" s="61"/>
      <c r="H541" s="220">
        <v>-2147884218</v>
      </c>
      <c r="I541" s="2"/>
    </row>
    <row r="542" spans="1:9" ht="16.5" customHeight="1" hidden="1">
      <c r="A542" s="17" t="s">
        <v>666</v>
      </c>
      <c r="B542" s="16"/>
      <c r="C542" s="16"/>
      <c r="D542" s="16"/>
      <c r="E542" s="16"/>
      <c r="F542" s="214"/>
      <c r="G542" s="5"/>
      <c r="H542" s="214"/>
      <c r="I542" s="2"/>
    </row>
    <row r="543" spans="1:9" ht="16.5" customHeight="1" hidden="1">
      <c r="A543" s="17" t="s">
        <v>667</v>
      </c>
      <c r="B543" s="16"/>
      <c r="C543" s="16"/>
      <c r="D543" s="16"/>
      <c r="E543" s="16"/>
      <c r="G543" s="5"/>
      <c r="I543" s="2"/>
    </row>
    <row r="544" spans="1:9" ht="16.5" customHeight="1">
      <c r="A544" s="17" t="s">
        <v>668</v>
      </c>
      <c r="B544" s="16"/>
      <c r="C544" s="16"/>
      <c r="D544" s="16"/>
      <c r="E544" s="16"/>
      <c r="F544" s="214"/>
      <c r="G544" s="5"/>
      <c r="H544" s="214"/>
      <c r="I544" s="2"/>
    </row>
    <row r="545" spans="1:9" ht="16.5" customHeight="1">
      <c r="A545" s="17" t="s">
        <v>669</v>
      </c>
      <c r="B545" s="16"/>
      <c r="C545" s="16"/>
      <c r="D545" s="16"/>
      <c r="E545" s="16"/>
      <c r="F545" s="214">
        <v>-463055959.0208325</v>
      </c>
      <c r="G545" s="5"/>
      <c r="H545" s="214">
        <v>-2147884218</v>
      </c>
      <c r="I545" s="2"/>
    </row>
    <row r="546" spans="1:9" ht="19.5" customHeight="1">
      <c r="A546" s="48" t="s">
        <v>166</v>
      </c>
      <c r="B546" s="16"/>
      <c r="C546" s="16"/>
      <c r="D546" s="16"/>
      <c r="E546" s="16"/>
      <c r="F546" s="5"/>
      <c r="G546" s="5"/>
      <c r="H546" s="5"/>
      <c r="I546" s="2"/>
    </row>
    <row r="547" spans="1:9" ht="16.5" customHeight="1">
      <c r="A547" s="17" t="s">
        <v>670</v>
      </c>
      <c r="B547" s="16"/>
      <c r="C547" s="16"/>
      <c r="D547" s="16"/>
      <c r="E547" s="16"/>
      <c r="F547" s="214">
        <v>-69019660489.97917</v>
      </c>
      <c r="G547" s="271"/>
      <c r="H547" s="214">
        <v>20011699918</v>
      </c>
      <c r="I547" s="2"/>
    </row>
    <row r="548" spans="1:9" ht="16.5" customHeight="1" hidden="1">
      <c r="A548" s="17" t="s">
        <v>671</v>
      </c>
      <c r="B548" s="16"/>
      <c r="C548" s="16"/>
      <c r="D548" s="16"/>
      <c r="E548" s="16"/>
      <c r="F548" s="214">
        <v>0</v>
      </c>
      <c r="G548" s="5"/>
      <c r="H548" s="214"/>
      <c r="I548" s="2"/>
    </row>
    <row r="549" spans="1:9" ht="16.5" customHeight="1" hidden="1">
      <c r="A549" s="17" t="s">
        <v>672</v>
      </c>
      <c r="B549" s="16"/>
      <c r="C549" s="16"/>
      <c r="D549" s="16"/>
      <c r="E549" s="16"/>
      <c r="F549" s="214">
        <v>-463055959.0208325</v>
      </c>
      <c r="G549" s="5"/>
      <c r="H549" s="214">
        <v>0</v>
      </c>
      <c r="I549" s="2"/>
    </row>
    <row r="550" spans="1:9" ht="16.5" customHeight="1" hidden="1">
      <c r="A550" s="18" t="s">
        <v>673</v>
      </c>
      <c r="B550" s="16"/>
      <c r="C550" s="16"/>
      <c r="D550" s="16"/>
      <c r="E550" s="16"/>
      <c r="F550" s="214">
        <v>-70580490282.97917</v>
      </c>
      <c r="G550" s="5"/>
      <c r="H550" s="214"/>
      <c r="I550" s="2"/>
    </row>
    <row r="551" spans="1:9" ht="16.5" customHeight="1" hidden="1">
      <c r="A551" s="18" t="s">
        <v>674</v>
      </c>
      <c r="B551" s="16"/>
      <c r="C551" s="16"/>
      <c r="D551" s="16"/>
      <c r="E551" s="16"/>
      <c r="F551" s="214">
        <v>-1560829793</v>
      </c>
      <c r="G551" s="5"/>
      <c r="H551" s="214"/>
      <c r="I551" s="2"/>
    </row>
    <row r="552" spans="1:9" ht="16.5" customHeight="1" hidden="1">
      <c r="A552" s="17" t="s">
        <v>675</v>
      </c>
      <c r="B552" s="16"/>
      <c r="C552" s="16"/>
      <c r="D552" s="16"/>
      <c r="E552" s="16"/>
      <c r="F552" s="214"/>
      <c r="G552" s="5"/>
      <c r="H552" s="214"/>
      <c r="I552" s="2"/>
    </row>
    <row r="553" spans="1:9" ht="16.5" customHeight="1">
      <c r="A553" s="17" t="s">
        <v>72</v>
      </c>
      <c r="B553" s="16"/>
      <c r="C553" s="16"/>
      <c r="D553" s="16"/>
      <c r="E553" s="16"/>
      <c r="F553" s="214">
        <v>15000000</v>
      </c>
      <c r="G553" s="5"/>
      <c r="H553" s="214">
        <v>15000000</v>
      </c>
      <c r="I553" s="2"/>
    </row>
    <row r="554" spans="1:9" ht="16.5" customHeight="1">
      <c r="A554" s="17" t="s">
        <v>73</v>
      </c>
      <c r="B554" s="16"/>
      <c r="C554" s="16"/>
      <c r="D554" s="16"/>
      <c r="E554" s="16"/>
      <c r="F554" s="214">
        <v>-4601.310699331945</v>
      </c>
      <c r="G554" s="5"/>
      <c r="H554" s="214">
        <v>1334.1133278666666</v>
      </c>
      <c r="I554" s="2"/>
    </row>
    <row r="555" spans="1:9" ht="18.75" customHeight="1">
      <c r="A555" s="21" t="s">
        <v>37</v>
      </c>
      <c r="B555" s="16"/>
      <c r="C555" s="16"/>
      <c r="D555" s="16"/>
      <c r="E555" s="16"/>
      <c r="F555" s="5"/>
      <c r="G555" s="5"/>
      <c r="H555" s="5"/>
      <c r="I555" s="2"/>
    </row>
    <row r="556" spans="1:9" ht="21.75" customHeight="1">
      <c r="A556" s="21"/>
      <c r="B556" s="16"/>
      <c r="C556" s="16"/>
      <c r="D556" s="16"/>
      <c r="E556" s="16"/>
      <c r="F556" s="5"/>
      <c r="G556" s="5"/>
      <c r="H556" s="5"/>
      <c r="I556" s="2"/>
    </row>
    <row r="557" spans="1:9" ht="19.5" customHeight="1" hidden="1">
      <c r="A557" s="51" t="s">
        <v>676</v>
      </c>
      <c r="B557" s="16"/>
      <c r="C557" s="16"/>
      <c r="D557" s="16"/>
      <c r="E557" s="16"/>
      <c r="F557" s="5"/>
      <c r="G557" s="5"/>
      <c r="H557" s="5"/>
      <c r="I557" s="2"/>
    </row>
    <row r="558" spans="1:9" ht="16.5" customHeight="1" hidden="1">
      <c r="A558" s="272" t="s">
        <v>677</v>
      </c>
      <c r="B558" s="16"/>
      <c r="C558" s="16"/>
      <c r="D558" s="16"/>
      <c r="E558" s="16"/>
      <c r="F558" s="5"/>
      <c r="G558" s="5"/>
      <c r="H558" s="5"/>
      <c r="I558" s="2"/>
    </row>
    <row r="559" spans="1:9" ht="9" customHeight="1" hidden="1">
      <c r="A559" s="17"/>
      <c r="B559" s="16"/>
      <c r="C559" s="16"/>
      <c r="D559" s="16"/>
      <c r="E559" s="16"/>
      <c r="F559" s="5"/>
      <c r="G559" s="5"/>
      <c r="H559" s="5"/>
      <c r="I559" s="2"/>
    </row>
    <row r="560" spans="1:9" ht="19.5" customHeight="1" hidden="1">
      <c r="A560" s="48" t="s">
        <v>678</v>
      </c>
      <c r="B560" s="16"/>
      <c r="C560" s="16"/>
      <c r="D560" s="16"/>
      <c r="E560" s="16"/>
      <c r="F560" s="5"/>
      <c r="G560" s="5"/>
      <c r="H560" s="5"/>
      <c r="I560" s="2"/>
    </row>
    <row r="561" spans="1:9" ht="19.5" customHeight="1" hidden="1">
      <c r="A561" s="48" t="s">
        <v>679</v>
      </c>
      <c r="B561" s="16"/>
      <c r="C561" s="16"/>
      <c r="D561" s="16"/>
      <c r="E561" s="16"/>
      <c r="F561" s="12" t="s">
        <v>680</v>
      </c>
      <c r="G561" s="12"/>
      <c r="H561" s="13" t="s">
        <v>681</v>
      </c>
      <c r="I561" s="2"/>
    </row>
    <row r="562" spans="1:9" ht="16.5" customHeight="1" hidden="1">
      <c r="A562" s="17" t="s">
        <v>682</v>
      </c>
      <c r="B562" s="16"/>
      <c r="C562" s="16"/>
      <c r="D562" s="16"/>
      <c r="E562" s="16"/>
      <c r="F562" s="214"/>
      <c r="G562" s="5"/>
      <c r="H562" s="214"/>
      <c r="I562" s="2"/>
    </row>
    <row r="563" spans="1:9" ht="16.5" customHeight="1" hidden="1">
      <c r="A563" s="18" t="s">
        <v>683</v>
      </c>
      <c r="B563" s="16"/>
      <c r="C563" s="16"/>
      <c r="D563" s="16"/>
      <c r="E563" s="16"/>
      <c r="F563" s="214"/>
      <c r="G563" s="5"/>
      <c r="H563" s="214"/>
      <c r="I563" s="2"/>
    </row>
    <row r="564" spans="1:9" ht="16.5" customHeight="1" hidden="1">
      <c r="A564" s="273" t="s">
        <v>684</v>
      </c>
      <c r="B564" s="16"/>
      <c r="C564" s="16"/>
      <c r="D564" s="16"/>
      <c r="E564" s="16"/>
      <c r="F564" s="214">
        <v>11000000000</v>
      </c>
      <c r="G564" s="5"/>
      <c r="H564" s="214">
        <v>11000000000</v>
      </c>
      <c r="I564" s="2"/>
    </row>
    <row r="565" spans="1:9" ht="16.5" customHeight="1" hidden="1">
      <c r="A565" s="18" t="s">
        <v>685</v>
      </c>
      <c r="B565" s="16"/>
      <c r="C565" s="16"/>
      <c r="D565" s="16"/>
      <c r="E565" s="16"/>
      <c r="F565" s="214"/>
      <c r="G565" s="5"/>
      <c r="H565" s="214"/>
      <c r="I565" s="2"/>
    </row>
    <row r="566" spans="1:9" ht="16.5" customHeight="1" hidden="1">
      <c r="A566" s="273" t="s">
        <v>686</v>
      </c>
      <c r="B566" s="16"/>
      <c r="C566" s="16"/>
      <c r="D566" s="16"/>
      <c r="E566" s="16"/>
      <c r="F566" s="214">
        <v>39862000000</v>
      </c>
      <c r="G566" s="5"/>
      <c r="H566" s="214">
        <v>39862000000</v>
      </c>
      <c r="I566" s="2"/>
    </row>
    <row r="567" spans="1:9" ht="21.75" customHeight="1" hidden="1">
      <c r="A567" s="75"/>
      <c r="B567" s="16"/>
      <c r="C567" s="16"/>
      <c r="D567" s="16"/>
      <c r="E567" s="16"/>
      <c r="F567" s="5"/>
      <c r="G567" s="5"/>
      <c r="H567" s="5"/>
      <c r="I567" s="2"/>
    </row>
    <row r="568" spans="1:9" ht="19.5" customHeight="1">
      <c r="A568" s="51" t="s">
        <v>687</v>
      </c>
      <c r="B568" s="16"/>
      <c r="C568" s="16"/>
      <c r="D568" s="16"/>
      <c r="E568" s="16"/>
      <c r="F568" s="16"/>
      <c r="G568" s="16"/>
      <c r="H568" s="16"/>
      <c r="I568" s="2"/>
    </row>
    <row r="569" spans="1:9" ht="9" customHeight="1">
      <c r="A569" s="11"/>
      <c r="B569" s="16"/>
      <c r="C569" s="16"/>
      <c r="D569" s="16"/>
      <c r="E569" s="16"/>
      <c r="F569" s="16"/>
      <c r="G569" s="16"/>
      <c r="H569" s="16"/>
      <c r="I569" s="2"/>
    </row>
    <row r="570" spans="1:9" ht="16.5" customHeight="1">
      <c r="A570" s="11"/>
      <c r="B570" s="16"/>
      <c r="C570" s="16"/>
      <c r="D570" s="16"/>
      <c r="E570" s="16"/>
      <c r="F570" s="316" t="s">
        <v>543</v>
      </c>
      <c r="G570" s="316"/>
      <c r="H570" s="316"/>
      <c r="I570" s="2"/>
    </row>
    <row r="571" spans="1:9" ht="19.5" customHeight="1">
      <c r="A571" s="11" t="s">
        <v>688</v>
      </c>
      <c r="B571" s="16"/>
      <c r="C571" s="16"/>
      <c r="D571" s="274" t="s">
        <v>689</v>
      </c>
      <c r="E571" s="43"/>
      <c r="F571" s="12" t="s">
        <v>765</v>
      </c>
      <c r="G571" s="12"/>
      <c r="H571" s="12" t="s">
        <v>759</v>
      </c>
      <c r="I571" s="2"/>
    </row>
    <row r="572" spans="1:9" s="277" customFormat="1" ht="18" customHeight="1">
      <c r="A572" s="275" t="s">
        <v>690</v>
      </c>
      <c r="B572" s="33"/>
      <c r="C572" s="43"/>
      <c r="D572" s="276"/>
      <c r="E572" s="43"/>
      <c r="F572" s="12"/>
      <c r="G572" s="12"/>
      <c r="H572" s="13"/>
      <c r="I572" s="44"/>
    </row>
    <row r="573" spans="1:9" s="277" customFormat="1" ht="16.5" customHeight="1">
      <c r="A573" s="211" t="s">
        <v>691</v>
      </c>
      <c r="B573" s="43"/>
      <c r="C573" s="43"/>
      <c r="D573" s="278"/>
      <c r="E573" s="279"/>
      <c r="F573" s="280"/>
      <c r="G573" s="280"/>
      <c r="H573" s="280"/>
      <c r="I573" s="44"/>
    </row>
    <row r="574" spans="1:9" s="277" customFormat="1" ht="16.5" customHeight="1">
      <c r="A574" s="17" t="s">
        <v>692</v>
      </c>
      <c r="B574" s="43"/>
      <c r="C574" s="43"/>
      <c r="D574" s="43" t="s">
        <v>693</v>
      </c>
      <c r="E574" s="279"/>
      <c r="F574" s="214">
        <v>45430635</v>
      </c>
      <c r="G574" s="5"/>
      <c r="H574" s="214">
        <v>0</v>
      </c>
      <c r="I574" s="44"/>
    </row>
    <row r="575" spans="1:9" s="277" customFormat="1" ht="16.5" customHeight="1" hidden="1">
      <c r="A575" s="17" t="s">
        <v>694</v>
      </c>
      <c r="B575" s="43"/>
      <c r="C575" s="43"/>
      <c r="D575" s="43" t="s">
        <v>693</v>
      </c>
      <c r="E575" s="279"/>
      <c r="F575" s="214">
        <v>0</v>
      </c>
      <c r="G575" s="5"/>
      <c r="H575" s="281">
        <v>0</v>
      </c>
      <c r="I575" s="44"/>
    </row>
    <row r="576" spans="1:9" s="277" customFormat="1" ht="16.5" customHeight="1" hidden="1">
      <c r="A576" s="17" t="s">
        <v>173</v>
      </c>
      <c r="B576" s="43"/>
      <c r="C576" s="43"/>
      <c r="D576" s="43" t="s">
        <v>693</v>
      </c>
      <c r="E576" s="279"/>
      <c r="F576" s="214"/>
      <c r="G576" s="5"/>
      <c r="H576" s="271">
        <v>0</v>
      </c>
      <c r="I576" s="44"/>
    </row>
    <row r="577" spans="1:9" s="277" customFormat="1" ht="16.5" customHeight="1">
      <c r="A577" s="17" t="s">
        <v>695</v>
      </c>
      <c r="B577" s="33"/>
      <c r="C577" s="33"/>
      <c r="D577" s="33" t="s">
        <v>696</v>
      </c>
      <c r="E577" s="214"/>
      <c r="F577" s="214">
        <v>31529818</v>
      </c>
      <c r="G577" s="167"/>
      <c r="H577" s="281">
        <v>0</v>
      </c>
      <c r="I577" s="44"/>
    </row>
    <row r="578" spans="1:9" s="277" customFormat="1" ht="16.5" customHeight="1" hidden="1">
      <c r="A578" s="17" t="s">
        <v>168</v>
      </c>
      <c r="B578" s="33"/>
      <c r="C578" s="33"/>
      <c r="D578" s="33" t="s">
        <v>696</v>
      </c>
      <c r="E578" s="214"/>
      <c r="F578" s="214">
        <v>0</v>
      </c>
      <c r="G578" s="167"/>
      <c r="H578" s="281"/>
      <c r="I578" s="44"/>
    </row>
    <row r="579" spans="1:9" s="277" customFormat="1" ht="16.5" customHeight="1">
      <c r="A579" s="17" t="s">
        <v>697</v>
      </c>
      <c r="B579" s="33"/>
      <c r="C579" s="33"/>
      <c r="D579" s="33" t="s">
        <v>696</v>
      </c>
      <c r="E579" s="214"/>
      <c r="F579" s="214">
        <v>0</v>
      </c>
      <c r="G579" s="167"/>
      <c r="H579" s="281">
        <v>0</v>
      </c>
      <c r="I579" s="44"/>
    </row>
    <row r="580" spans="1:9" s="277" customFormat="1" ht="16.5" customHeight="1">
      <c r="A580" s="17" t="s">
        <v>698</v>
      </c>
      <c r="B580" s="33"/>
      <c r="C580" s="33"/>
      <c r="D580" s="33" t="s">
        <v>696</v>
      </c>
      <c r="E580" s="214"/>
      <c r="F580" s="214">
        <v>374728</v>
      </c>
      <c r="G580" s="167"/>
      <c r="H580" s="281">
        <v>0</v>
      </c>
      <c r="I580" s="44"/>
    </row>
    <row r="581" spans="1:9" s="277" customFormat="1" ht="16.5" customHeight="1">
      <c r="A581" s="17" t="s">
        <v>699</v>
      </c>
      <c r="B581" s="33"/>
      <c r="C581" s="33"/>
      <c r="D581" s="33" t="s">
        <v>696</v>
      </c>
      <c r="E581" s="214"/>
      <c r="F581" s="214">
        <v>31582093328</v>
      </c>
      <c r="G581" s="167"/>
      <c r="H581" s="281">
        <v>7842963635</v>
      </c>
      <c r="I581" s="44"/>
    </row>
    <row r="582" spans="1:10" s="277" customFormat="1" ht="16.5" customHeight="1">
      <c r="A582" s="17" t="s">
        <v>159</v>
      </c>
      <c r="B582" s="33"/>
      <c r="C582" s="33"/>
      <c r="D582" s="33" t="s">
        <v>696</v>
      </c>
      <c r="E582" s="214"/>
      <c r="F582" s="281">
        <v>156290739</v>
      </c>
      <c r="G582" s="167"/>
      <c r="H582" s="281">
        <v>2719935280</v>
      </c>
      <c r="I582" s="44"/>
      <c r="J582" s="44">
        <f>15332256550/1.1</f>
        <v>13938415045.454544</v>
      </c>
    </row>
    <row r="583" spans="1:10" s="277" customFormat="1" ht="16.5" customHeight="1" hidden="1">
      <c r="A583" s="17" t="s">
        <v>700</v>
      </c>
      <c r="B583" s="33"/>
      <c r="C583" s="33"/>
      <c r="D583" s="33" t="s">
        <v>696</v>
      </c>
      <c r="E583" s="214"/>
      <c r="F583" s="214">
        <v>0</v>
      </c>
      <c r="G583" s="167"/>
      <c r="H583" s="281"/>
      <c r="I583" s="44"/>
      <c r="J583" s="44"/>
    </row>
    <row r="584" spans="1:10" s="277" customFormat="1" ht="16.5" customHeight="1">
      <c r="A584" s="17" t="s">
        <v>701</v>
      </c>
      <c r="B584" s="33"/>
      <c r="C584" s="33"/>
      <c r="D584" s="33" t="s">
        <v>696</v>
      </c>
      <c r="E584" s="214"/>
      <c r="F584" s="214">
        <v>11596882</v>
      </c>
      <c r="G584" s="167"/>
      <c r="H584" s="281">
        <v>0</v>
      </c>
      <c r="I584" s="44"/>
      <c r="J584" s="44">
        <f>3938038200/1.1</f>
        <v>3580034727.272727</v>
      </c>
    </row>
    <row r="585" spans="1:9" s="277" customFormat="1" ht="16.5" customHeight="1">
      <c r="A585" s="17" t="s">
        <v>702</v>
      </c>
      <c r="B585" s="33"/>
      <c r="C585" s="33"/>
      <c r="D585" s="33" t="s">
        <v>696</v>
      </c>
      <c r="E585" s="214"/>
      <c r="F585" s="214">
        <v>1188700682</v>
      </c>
      <c r="G585" s="167"/>
      <c r="H585" s="281">
        <v>5753890916</v>
      </c>
      <c r="I585" s="44"/>
    </row>
    <row r="586" spans="1:9" s="277" customFormat="1" ht="18" customHeight="1" hidden="1">
      <c r="A586" s="17" t="s">
        <v>703</v>
      </c>
      <c r="B586" s="33"/>
      <c r="C586" s="33"/>
      <c r="D586" s="33" t="s">
        <v>696</v>
      </c>
      <c r="E586" s="214"/>
      <c r="F586" s="214">
        <v>0</v>
      </c>
      <c r="G586" s="167"/>
      <c r="H586" s="281"/>
      <c r="I586" s="44"/>
    </row>
    <row r="587" spans="1:8" s="277" customFormat="1" ht="16.5" customHeight="1">
      <c r="A587" s="17" t="s">
        <v>174</v>
      </c>
      <c r="B587" s="33"/>
      <c r="C587" s="33"/>
      <c r="D587" s="33" t="s">
        <v>696</v>
      </c>
      <c r="E587" s="214"/>
      <c r="F587" s="214">
        <v>19517528620</v>
      </c>
      <c r="G587" s="167"/>
      <c r="H587" s="281">
        <v>28689993076</v>
      </c>
    </row>
    <row r="588" spans="1:8" s="277" customFormat="1" ht="16.5" customHeight="1" hidden="1">
      <c r="A588" s="211" t="s">
        <v>760</v>
      </c>
      <c r="B588" s="33"/>
      <c r="C588" s="33"/>
      <c r="D588" s="33" t="s">
        <v>696</v>
      </c>
      <c r="E588" s="282"/>
      <c r="F588" s="214">
        <v>0</v>
      </c>
      <c r="G588" s="167"/>
      <c r="H588" s="281">
        <v>0</v>
      </c>
    </row>
    <row r="589" spans="1:8" s="277" customFormat="1" ht="16.5" customHeight="1" thickBot="1">
      <c r="A589" s="211"/>
      <c r="B589" s="33"/>
      <c r="C589" s="33"/>
      <c r="D589" s="19" t="s">
        <v>9</v>
      </c>
      <c r="E589" s="282"/>
      <c r="F589" s="215">
        <v>52533545432</v>
      </c>
      <c r="G589" s="283"/>
      <c r="H589" s="215">
        <v>45006782907</v>
      </c>
    </row>
    <row r="590" spans="1:9" s="277" customFormat="1" ht="16.5" customHeight="1" thickTop="1">
      <c r="A590" s="211"/>
      <c r="B590" s="33"/>
      <c r="C590" s="33"/>
      <c r="D590" s="19"/>
      <c r="E590" s="33"/>
      <c r="F590" s="284"/>
      <c r="G590" s="284"/>
      <c r="H590" s="284"/>
      <c r="I590" s="44"/>
    </row>
    <row r="591" spans="1:9" s="277" customFormat="1" ht="16.5" customHeight="1">
      <c r="A591" s="211" t="s">
        <v>705</v>
      </c>
      <c r="B591" s="33"/>
      <c r="C591" s="33"/>
      <c r="D591" s="27"/>
      <c r="E591" s="33"/>
      <c r="F591" s="214"/>
      <c r="G591" s="285"/>
      <c r="H591" s="285"/>
      <c r="I591" s="44"/>
    </row>
    <row r="592" spans="1:10" s="277" customFormat="1" ht="16.5" customHeight="1">
      <c r="A592" s="211" t="s">
        <v>762</v>
      </c>
      <c r="B592" s="33"/>
      <c r="C592" s="33"/>
      <c r="D592" s="33" t="s">
        <v>693</v>
      </c>
      <c r="E592" s="33"/>
      <c r="F592" s="214">
        <v>0</v>
      </c>
      <c r="G592" s="285"/>
      <c r="H592" s="214">
        <v>274422500</v>
      </c>
      <c r="I592" s="214"/>
      <c r="J592" s="214"/>
    </row>
    <row r="593" spans="1:9" s="277" customFormat="1" ht="16.5" customHeight="1">
      <c r="A593" s="211" t="s">
        <v>761</v>
      </c>
      <c r="B593" s="33"/>
      <c r="C593" s="33"/>
      <c r="D593" s="33" t="s">
        <v>693</v>
      </c>
      <c r="E593" s="33"/>
      <c r="F593" s="214">
        <v>0</v>
      </c>
      <c r="G593" s="285"/>
      <c r="H593" s="214">
        <v>7375235700</v>
      </c>
      <c r="I593" s="281"/>
    </row>
    <row r="594" spans="1:9" s="277" customFormat="1" ht="16.5" customHeight="1" hidden="1">
      <c r="A594" s="211" t="s">
        <v>173</v>
      </c>
      <c r="B594" s="33"/>
      <c r="C594" s="33"/>
      <c r="D594" s="33" t="s">
        <v>693</v>
      </c>
      <c r="E594" s="33"/>
      <c r="F594" s="214">
        <v>0</v>
      </c>
      <c r="G594" s="285"/>
      <c r="H594" s="214"/>
      <c r="I594" s="281"/>
    </row>
    <row r="595" spans="1:11" s="277" customFormat="1" ht="16.5" customHeight="1" hidden="1">
      <c r="A595" s="17" t="s">
        <v>695</v>
      </c>
      <c r="B595" s="33"/>
      <c r="C595" s="33"/>
      <c r="D595" s="33" t="s">
        <v>696</v>
      </c>
      <c r="E595" s="282"/>
      <c r="F595" s="281">
        <v>0</v>
      </c>
      <c r="G595" s="167"/>
      <c r="H595" s="214"/>
      <c r="I595" s="281">
        <f>45614431435+27027166037+2837253637+238778220+45466673611+232659510407+342500000+30500418010+46066510089+38977598515</f>
        <v>469730839961</v>
      </c>
      <c r="K595" s="277" t="s">
        <v>706</v>
      </c>
    </row>
    <row r="596" spans="1:9" s="277" customFormat="1" ht="16.5" customHeight="1" hidden="1">
      <c r="A596" s="17" t="s">
        <v>168</v>
      </c>
      <c r="B596" s="33"/>
      <c r="C596" s="33"/>
      <c r="D596" s="33" t="s">
        <v>696</v>
      </c>
      <c r="E596" s="282"/>
      <c r="F596" s="281">
        <v>0</v>
      </c>
      <c r="G596" s="167"/>
      <c r="H596" s="214"/>
      <c r="I596" s="281"/>
    </row>
    <row r="597" spans="1:9" s="277" customFormat="1" ht="16.5" customHeight="1" hidden="1">
      <c r="A597" s="17" t="s">
        <v>707</v>
      </c>
      <c r="B597" s="33"/>
      <c r="C597" s="33"/>
      <c r="D597" s="33" t="s">
        <v>696</v>
      </c>
      <c r="E597" s="282"/>
      <c r="F597" s="281">
        <v>0</v>
      </c>
      <c r="G597" s="167"/>
      <c r="H597" s="214"/>
      <c r="I597" s="281"/>
    </row>
    <row r="598" spans="1:9" s="277" customFormat="1" ht="16.5" customHeight="1" hidden="1">
      <c r="A598" s="17" t="s">
        <v>698</v>
      </c>
      <c r="B598" s="33"/>
      <c r="C598" s="33"/>
      <c r="D598" s="33" t="s">
        <v>696</v>
      </c>
      <c r="E598" s="282"/>
      <c r="F598" s="281">
        <v>0</v>
      </c>
      <c r="G598" s="167"/>
      <c r="H598" s="214"/>
      <c r="I598" s="281"/>
    </row>
    <row r="599" spans="1:9" s="277" customFormat="1" ht="16.5" customHeight="1">
      <c r="A599" s="17" t="s">
        <v>699</v>
      </c>
      <c r="B599" s="33"/>
      <c r="C599" s="33"/>
      <c r="D599" s="33" t="s">
        <v>696</v>
      </c>
      <c r="E599" s="282"/>
      <c r="F599" s="281">
        <v>9066183188</v>
      </c>
      <c r="G599" s="167"/>
      <c r="H599" s="214">
        <v>8787189501</v>
      </c>
      <c r="I599" s="281">
        <f>+H599-8758740291</f>
        <v>28449210</v>
      </c>
    </row>
    <row r="600" spans="1:9" s="277" customFormat="1" ht="16.5" customHeight="1">
      <c r="A600" s="17" t="s">
        <v>159</v>
      </c>
      <c r="B600" s="33"/>
      <c r="C600" s="33"/>
      <c r="D600" s="33" t="s">
        <v>696</v>
      </c>
      <c r="E600" s="286"/>
      <c r="F600" s="281">
        <v>2356754176</v>
      </c>
      <c r="G600" s="167"/>
      <c r="H600" s="214">
        <v>10883018838</v>
      </c>
      <c r="I600" s="281"/>
    </row>
    <row r="601" spans="1:9" s="277" customFormat="1" ht="16.5" customHeight="1" hidden="1">
      <c r="A601" s="17" t="s">
        <v>700</v>
      </c>
      <c r="B601" s="33"/>
      <c r="C601" s="33"/>
      <c r="D601" s="33" t="s">
        <v>696</v>
      </c>
      <c r="E601" s="282"/>
      <c r="F601" s="281">
        <v>0</v>
      </c>
      <c r="G601" s="167"/>
      <c r="H601" s="214">
        <v>0</v>
      </c>
      <c r="I601" s="281"/>
    </row>
    <row r="602" spans="1:9" s="277" customFormat="1" ht="18" customHeight="1">
      <c r="A602" s="17" t="s">
        <v>708</v>
      </c>
      <c r="B602" s="33"/>
      <c r="C602" s="33"/>
      <c r="D602" s="33" t="s">
        <v>696</v>
      </c>
      <c r="E602" s="282"/>
      <c r="F602" s="281">
        <v>29175300</v>
      </c>
      <c r="G602" s="167"/>
      <c r="H602" s="214">
        <v>1262160400</v>
      </c>
      <c r="I602" s="281"/>
    </row>
    <row r="603" spans="1:9" s="277" customFormat="1" ht="16.5" customHeight="1">
      <c r="A603" s="17" t="s">
        <v>702</v>
      </c>
      <c r="B603" s="33"/>
      <c r="C603" s="33"/>
      <c r="D603" s="33" t="s">
        <v>696</v>
      </c>
      <c r="E603" s="282"/>
      <c r="F603" s="281">
        <v>13819189316</v>
      </c>
      <c r="G603" s="167"/>
      <c r="H603" s="214">
        <v>10401668408</v>
      </c>
      <c r="I603" s="281"/>
    </row>
    <row r="604" spans="1:9" s="277" customFormat="1" ht="18" customHeight="1" hidden="1">
      <c r="A604" s="17" t="s">
        <v>709</v>
      </c>
      <c r="B604" s="33"/>
      <c r="C604" s="33"/>
      <c r="D604" s="33" t="s">
        <v>696</v>
      </c>
      <c r="E604" s="282"/>
      <c r="F604" s="281"/>
      <c r="G604" s="167"/>
      <c r="H604" s="214"/>
      <c r="I604" s="281"/>
    </row>
    <row r="605" spans="1:9" s="277" customFormat="1" ht="16.5" customHeight="1">
      <c r="A605" s="17" t="s">
        <v>174</v>
      </c>
      <c r="B605" s="33"/>
      <c r="C605" s="33"/>
      <c r="D605" s="33" t="s">
        <v>696</v>
      </c>
      <c r="E605" s="282"/>
      <c r="F605" s="281">
        <v>20866973042</v>
      </c>
      <c r="G605" s="167"/>
      <c r="H605" s="214">
        <v>2452823619</v>
      </c>
      <c r="I605" s="281"/>
    </row>
    <row r="606" spans="1:9" s="277" customFormat="1" ht="16.5" customHeight="1">
      <c r="A606" s="17" t="s">
        <v>704</v>
      </c>
      <c r="B606" s="33"/>
      <c r="C606" s="33"/>
      <c r="D606" s="33" t="s">
        <v>696</v>
      </c>
      <c r="E606" s="282"/>
      <c r="F606" s="281">
        <v>28587013661</v>
      </c>
      <c r="G606" s="167"/>
      <c r="H606" s="214">
        <v>0</v>
      </c>
      <c r="I606" s="281"/>
    </row>
    <row r="607" spans="1:9" s="277" customFormat="1" ht="16.5" customHeight="1" thickBot="1">
      <c r="A607" s="211"/>
      <c r="B607" s="33"/>
      <c r="C607" s="33"/>
      <c r="D607" s="19" t="s">
        <v>9</v>
      </c>
      <c r="E607" s="282"/>
      <c r="F607" s="215">
        <v>74725288683</v>
      </c>
      <c r="G607" s="287"/>
      <c r="H607" s="215">
        <v>41436518966</v>
      </c>
      <c r="I607" s="281"/>
    </row>
    <row r="608" spans="1:9" s="277" customFormat="1" ht="16.5" customHeight="1" thickTop="1">
      <c r="A608" s="211"/>
      <c r="B608" s="33"/>
      <c r="C608" s="33"/>
      <c r="D608" s="33"/>
      <c r="E608" s="33"/>
      <c r="F608" s="285"/>
      <c r="G608" s="285"/>
      <c r="H608" s="167"/>
      <c r="I608" s="281"/>
    </row>
    <row r="609" spans="1:9" s="277" customFormat="1" ht="16.5" customHeight="1">
      <c r="A609" s="275" t="s">
        <v>710</v>
      </c>
      <c r="B609" s="33"/>
      <c r="C609" s="33"/>
      <c r="D609" s="27"/>
      <c r="E609" s="33"/>
      <c r="F609" s="167"/>
      <c r="G609" s="285"/>
      <c r="H609" s="285"/>
      <c r="I609" s="281"/>
    </row>
    <row r="610" spans="1:9" s="277" customFormat="1" ht="16.5" customHeight="1">
      <c r="A610" s="211" t="s">
        <v>711</v>
      </c>
      <c r="B610" s="33"/>
      <c r="C610" s="33"/>
      <c r="D610" s="27"/>
      <c r="E610" s="33"/>
      <c r="F610" s="214"/>
      <c r="G610" s="167"/>
      <c r="H610" s="214"/>
      <c r="I610" s="44"/>
    </row>
    <row r="611" spans="1:11" s="277" customFormat="1" ht="16.5" customHeight="1">
      <c r="A611" s="17" t="s">
        <v>692</v>
      </c>
      <c r="B611" s="33"/>
      <c r="C611" s="33"/>
      <c r="D611" s="33" t="s">
        <v>693</v>
      </c>
      <c r="E611" s="282"/>
      <c r="F611" s="214">
        <v>118917743</v>
      </c>
      <c r="G611" s="167"/>
      <c r="H611" s="214">
        <v>0</v>
      </c>
      <c r="I611" s="281"/>
      <c r="K611" s="277" t="s">
        <v>712</v>
      </c>
    </row>
    <row r="612" spans="1:9" s="277" customFormat="1" ht="16.5" customHeight="1">
      <c r="A612" s="17" t="s">
        <v>694</v>
      </c>
      <c r="B612" s="33"/>
      <c r="C612" s="33"/>
      <c r="D612" s="33" t="s">
        <v>693</v>
      </c>
      <c r="E612" s="282"/>
      <c r="F612" s="214">
        <v>7978513056</v>
      </c>
      <c r="G612" s="167"/>
      <c r="H612" s="214">
        <v>0</v>
      </c>
      <c r="I612" s="281"/>
    </row>
    <row r="613" spans="1:10" s="277" customFormat="1" ht="16.5" customHeight="1">
      <c r="A613" s="17" t="s">
        <v>173</v>
      </c>
      <c r="B613" s="33"/>
      <c r="C613" s="33"/>
      <c r="D613" s="33" t="s">
        <v>693</v>
      </c>
      <c r="E613" s="282"/>
      <c r="F613" s="214">
        <v>1164591306</v>
      </c>
      <c r="G613" s="167"/>
      <c r="H613" s="214">
        <v>0</v>
      </c>
      <c r="I613" s="281"/>
      <c r="J613" s="288"/>
    </row>
    <row r="614" spans="1:10" s="277" customFormat="1" ht="16.5" customHeight="1">
      <c r="A614" s="17" t="s">
        <v>695</v>
      </c>
      <c r="B614" s="33"/>
      <c r="C614" s="33"/>
      <c r="D614" s="33" t="s">
        <v>696</v>
      </c>
      <c r="E614" s="282"/>
      <c r="F614" s="214">
        <v>2288057800</v>
      </c>
      <c r="G614" s="167"/>
      <c r="H614" s="214">
        <v>0</v>
      </c>
      <c r="I614" s="281"/>
      <c r="J614" s="288"/>
    </row>
    <row r="615" spans="1:10" s="277" customFormat="1" ht="16.5" customHeight="1">
      <c r="A615" s="17" t="s">
        <v>168</v>
      </c>
      <c r="B615" s="33"/>
      <c r="C615" s="33"/>
      <c r="D615" s="33" t="s">
        <v>696</v>
      </c>
      <c r="E615" s="282"/>
      <c r="F615" s="214">
        <v>50180404078</v>
      </c>
      <c r="G615" s="167"/>
      <c r="H615" s="214">
        <v>0</v>
      </c>
      <c r="I615" s="214"/>
      <c r="J615" s="288"/>
    </row>
    <row r="616" spans="1:10" s="277" customFormat="1" ht="16.5" customHeight="1">
      <c r="A616" s="17" t="s">
        <v>697</v>
      </c>
      <c r="B616" s="33"/>
      <c r="C616" s="33"/>
      <c r="D616" s="33" t="s">
        <v>696</v>
      </c>
      <c r="E616" s="282"/>
      <c r="F616" s="214">
        <v>5629994621</v>
      </c>
      <c r="G616" s="167"/>
      <c r="H616" s="214">
        <v>0</v>
      </c>
      <c r="I616" s="214"/>
      <c r="J616" s="288"/>
    </row>
    <row r="617" spans="1:10" s="277" customFormat="1" ht="16.5" customHeight="1" hidden="1">
      <c r="A617" s="17" t="s">
        <v>707</v>
      </c>
      <c r="B617" s="33"/>
      <c r="C617" s="33"/>
      <c r="D617" s="33" t="s">
        <v>696</v>
      </c>
      <c r="E617" s="282"/>
      <c r="F617" s="214"/>
      <c r="G617" s="167"/>
      <c r="H617" s="214"/>
      <c r="I617" s="281"/>
      <c r="J617" s="288"/>
    </row>
    <row r="618" spans="1:10" s="277" customFormat="1" ht="16.5" customHeight="1">
      <c r="A618" s="17" t="s">
        <v>698</v>
      </c>
      <c r="B618" s="33"/>
      <c r="C618" s="33"/>
      <c r="D618" s="33" t="s">
        <v>696</v>
      </c>
      <c r="E618" s="282"/>
      <c r="F618" s="214">
        <v>89700192831</v>
      </c>
      <c r="G618" s="167"/>
      <c r="H618" s="214">
        <v>41850715652</v>
      </c>
      <c r="I618" s="281"/>
      <c r="J618" s="288"/>
    </row>
    <row r="619" spans="1:12" s="277" customFormat="1" ht="16.5" customHeight="1">
      <c r="A619" s="17" t="s">
        <v>699</v>
      </c>
      <c r="B619" s="33"/>
      <c r="C619" s="33"/>
      <c r="D619" s="33" t="s">
        <v>696</v>
      </c>
      <c r="E619" s="282"/>
      <c r="F619" s="214">
        <v>99498864453</v>
      </c>
      <c r="G619" s="167"/>
      <c r="H619" s="214">
        <v>8228282543</v>
      </c>
      <c r="I619" s="214"/>
      <c r="J619" s="288"/>
      <c r="L619" s="281">
        <f>12689058526+815389010+659427136+454276500+29057558077</f>
        <v>43675709249</v>
      </c>
    </row>
    <row r="620" spans="1:12" s="277" customFormat="1" ht="18" customHeight="1">
      <c r="A620" s="17" t="s">
        <v>159</v>
      </c>
      <c r="B620" s="33"/>
      <c r="C620" s="33"/>
      <c r="D620" s="33" t="s">
        <v>696</v>
      </c>
      <c r="E620" s="286"/>
      <c r="F620" s="214">
        <v>2247994187</v>
      </c>
      <c r="G620" s="167"/>
      <c r="H620" s="214">
        <v>3061334040</v>
      </c>
      <c r="I620" s="214"/>
      <c r="J620" s="288"/>
      <c r="L620" s="281">
        <f>1725954767+1089462200+6961852253</f>
        <v>9777269220</v>
      </c>
    </row>
    <row r="621" spans="1:10" s="277" customFormat="1" ht="16.5" customHeight="1">
      <c r="A621" s="17" t="s">
        <v>700</v>
      </c>
      <c r="B621" s="33"/>
      <c r="C621" s="33"/>
      <c r="D621" s="33" t="s">
        <v>696</v>
      </c>
      <c r="E621" s="282"/>
      <c r="F621" s="214">
        <v>55524599073</v>
      </c>
      <c r="G621" s="167"/>
      <c r="H621" s="214">
        <v>0</v>
      </c>
      <c r="I621" s="281"/>
      <c r="J621" s="288"/>
    </row>
    <row r="622" spans="1:10" s="277" customFormat="1" ht="16.5" customHeight="1">
      <c r="A622" s="17" t="s">
        <v>708</v>
      </c>
      <c r="B622" s="33"/>
      <c r="C622" s="33"/>
      <c r="D622" s="33" t="s">
        <v>696</v>
      </c>
      <c r="E622" s="282"/>
      <c r="F622" s="214">
        <v>26150713498</v>
      </c>
      <c r="G622" s="167"/>
      <c r="H622" s="214">
        <v>0</v>
      </c>
      <c r="I622" s="281">
        <f>+F622-23832093899</f>
        <v>2318619599</v>
      </c>
      <c r="J622" s="288"/>
    </row>
    <row r="623" spans="1:12" s="277" customFormat="1" ht="16.5" customHeight="1">
      <c r="A623" s="17" t="s">
        <v>702</v>
      </c>
      <c r="B623" s="33"/>
      <c r="C623" s="33"/>
      <c r="D623" s="33" t="s">
        <v>696</v>
      </c>
      <c r="E623" s="282"/>
      <c r="F623" s="214">
        <v>13995462971</v>
      </c>
      <c r="G623" s="167"/>
      <c r="H623" s="214">
        <v>6329280008</v>
      </c>
      <c r="I623" s="214"/>
      <c r="J623" s="288"/>
      <c r="K623" s="277" t="s">
        <v>713</v>
      </c>
      <c r="L623" s="271">
        <f>7529459124</f>
        <v>7529459124</v>
      </c>
    </row>
    <row r="624" spans="1:10" s="277" customFormat="1" ht="16.5" customHeight="1">
      <c r="A624" s="17" t="s">
        <v>703</v>
      </c>
      <c r="B624" s="33"/>
      <c r="C624" s="33"/>
      <c r="D624" s="33" t="s">
        <v>696</v>
      </c>
      <c r="E624" s="282"/>
      <c r="F624" s="214">
        <v>9853042200</v>
      </c>
      <c r="G624" s="167"/>
      <c r="H624" s="214">
        <v>0</v>
      </c>
      <c r="I624" s="281"/>
      <c r="J624" s="288"/>
    </row>
    <row r="625" spans="1:10" s="277" customFormat="1" ht="16.5" customHeight="1">
      <c r="A625" s="17" t="s">
        <v>174</v>
      </c>
      <c r="B625" s="33"/>
      <c r="C625" s="33"/>
      <c r="D625" s="33" t="s">
        <v>696</v>
      </c>
      <c r="E625" s="282"/>
      <c r="F625" s="214">
        <v>81220042918</v>
      </c>
      <c r="G625" s="167"/>
      <c r="H625" s="214">
        <v>21691370437</v>
      </c>
      <c r="I625" s="281"/>
      <c r="J625" s="288"/>
    </row>
    <row r="626" spans="1:10" s="277" customFormat="1" ht="16.5" customHeight="1">
      <c r="A626" s="17" t="s">
        <v>704</v>
      </c>
      <c r="B626" s="33"/>
      <c r="C626" s="33"/>
      <c r="D626" s="33" t="s">
        <v>696</v>
      </c>
      <c r="E626" s="282"/>
      <c r="F626" s="214">
        <v>58078188072</v>
      </c>
      <c r="G626" s="167"/>
      <c r="H626" s="214">
        <v>0</v>
      </c>
      <c r="I626" s="281"/>
      <c r="J626" s="288"/>
    </row>
    <row r="627" spans="1:10" s="277" customFormat="1" ht="16.5" customHeight="1" thickBot="1">
      <c r="A627" s="211"/>
      <c r="B627" s="33"/>
      <c r="C627" s="33"/>
      <c r="D627" s="19" t="s">
        <v>9</v>
      </c>
      <c r="E627" s="33"/>
      <c r="F627" s="215">
        <v>503510661064</v>
      </c>
      <c r="G627" s="287"/>
      <c r="H627" s="215">
        <v>81160982680</v>
      </c>
      <c r="I627" s="44"/>
      <c r="J627" s="288"/>
    </row>
    <row r="628" spans="1:10" s="277" customFormat="1" ht="16.5" customHeight="1" thickTop="1">
      <c r="A628" s="211"/>
      <c r="B628" s="33"/>
      <c r="C628" s="33"/>
      <c r="D628" s="33"/>
      <c r="E628" s="33"/>
      <c r="F628" s="285"/>
      <c r="G628" s="285"/>
      <c r="H628" s="167"/>
      <c r="I628" s="44"/>
      <c r="J628" s="288"/>
    </row>
    <row r="629" spans="1:10" s="277" customFormat="1" ht="16.5" customHeight="1">
      <c r="A629" s="211" t="s">
        <v>714</v>
      </c>
      <c r="B629" s="33"/>
      <c r="C629" s="33"/>
      <c r="D629" s="27"/>
      <c r="E629" s="33"/>
      <c r="F629" s="285"/>
      <c r="G629" s="285"/>
      <c r="H629" s="285"/>
      <c r="I629" s="44"/>
      <c r="J629" s="288"/>
    </row>
    <row r="630" spans="1:11" s="277" customFormat="1" ht="16.5" customHeight="1">
      <c r="A630" s="17" t="s">
        <v>692</v>
      </c>
      <c r="B630" s="33"/>
      <c r="C630" s="33"/>
      <c r="D630" s="33" t="s">
        <v>693</v>
      </c>
      <c r="E630" s="282"/>
      <c r="F630" s="214">
        <v>6556227955</v>
      </c>
      <c r="G630" s="167"/>
      <c r="H630" s="214">
        <v>6363317274</v>
      </c>
      <c r="I630" s="44"/>
      <c r="K630" s="289" t="s">
        <v>715</v>
      </c>
    </row>
    <row r="631" spans="1:10" s="277" customFormat="1" ht="16.5" customHeight="1">
      <c r="A631" s="17" t="s">
        <v>694</v>
      </c>
      <c r="B631" s="33"/>
      <c r="C631" s="33"/>
      <c r="D631" s="33" t="s">
        <v>693</v>
      </c>
      <c r="E631" s="282"/>
      <c r="F631" s="214">
        <v>0</v>
      </c>
      <c r="G631" s="167"/>
      <c r="H631" s="214">
        <v>635843468</v>
      </c>
      <c r="I631" s="44"/>
      <c r="J631" s="288"/>
    </row>
    <row r="632" spans="1:10" s="277" customFormat="1" ht="16.5" customHeight="1">
      <c r="A632" s="17" t="s">
        <v>173</v>
      </c>
      <c r="B632" s="33"/>
      <c r="C632" s="33"/>
      <c r="D632" s="33" t="s">
        <v>693</v>
      </c>
      <c r="E632" s="282"/>
      <c r="F632" s="214">
        <v>43960000</v>
      </c>
      <c r="G632" s="167"/>
      <c r="H632" s="214">
        <v>200000000</v>
      </c>
      <c r="I632" s="44"/>
      <c r="J632" s="288"/>
    </row>
    <row r="633" spans="1:10" s="277" customFormat="1" ht="16.5" customHeight="1">
      <c r="A633" s="17" t="s">
        <v>695</v>
      </c>
      <c r="B633" s="33"/>
      <c r="C633" s="33"/>
      <c r="D633" s="33" t="s">
        <v>696</v>
      </c>
      <c r="E633" s="282"/>
      <c r="F633" s="214">
        <v>0</v>
      </c>
      <c r="G633" s="167"/>
      <c r="H633" s="214">
        <v>28333333</v>
      </c>
      <c r="I633" s="44"/>
      <c r="J633" s="288"/>
    </row>
    <row r="634" spans="1:9" s="277" customFormat="1" ht="16.5" customHeight="1">
      <c r="A634" s="17" t="s">
        <v>168</v>
      </c>
      <c r="B634" s="33"/>
      <c r="C634" s="33"/>
      <c r="D634" s="33" t="s">
        <v>696</v>
      </c>
      <c r="E634" s="282"/>
      <c r="F634" s="281">
        <v>7730508424</v>
      </c>
      <c r="G634" s="167"/>
      <c r="H634" s="214">
        <v>0</v>
      </c>
      <c r="I634" s="44"/>
    </row>
    <row r="635" spans="1:9" s="277" customFormat="1" ht="16.5" customHeight="1">
      <c r="A635" s="17" t="s">
        <v>697</v>
      </c>
      <c r="B635" s="33"/>
      <c r="C635" s="33"/>
      <c r="D635" s="33" t="s">
        <v>696</v>
      </c>
      <c r="E635" s="282"/>
      <c r="F635" s="214">
        <v>6515111677</v>
      </c>
      <c r="G635" s="167"/>
      <c r="H635" s="214">
        <v>0</v>
      </c>
      <c r="I635" s="44"/>
    </row>
    <row r="636" spans="1:9" s="277" customFormat="1" ht="16.5" customHeight="1">
      <c r="A636" s="17" t="s">
        <v>707</v>
      </c>
      <c r="B636" s="33"/>
      <c r="C636" s="33"/>
      <c r="D636" s="33" t="s">
        <v>696</v>
      </c>
      <c r="E636" s="282"/>
      <c r="F636" s="214"/>
      <c r="G636" s="167"/>
      <c r="H636" s="214">
        <v>0</v>
      </c>
      <c r="I636" s="44"/>
    </row>
    <row r="637" spans="1:9" s="277" customFormat="1" ht="18" customHeight="1">
      <c r="A637" s="17" t="s">
        <v>698</v>
      </c>
      <c r="B637" s="33"/>
      <c r="C637" s="33"/>
      <c r="D637" s="33" t="s">
        <v>696</v>
      </c>
      <c r="E637" s="282"/>
      <c r="F637" s="214">
        <v>86900000</v>
      </c>
      <c r="G637" s="167"/>
      <c r="H637" s="214">
        <v>0</v>
      </c>
      <c r="I637" s="44"/>
    </row>
    <row r="638" spans="1:9" s="277" customFormat="1" ht="16.5" customHeight="1">
      <c r="A638" s="17" t="s">
        <v>699</v>
      </c>
      <c r="B638" s="33"/>
      <c r="C638" s="33"/>
      <c r="D638" s="33" t="s">
        <v>696</v>
      </c>
      <c r="E638" s="282"/>
      <c r="F638" s="281">
        <v>3131172829</v>
      </c>
      <c r="G638" s="167"/>
      <c r="H638" s="214">
        <v>9283394069</v>
      </c>
      <c r="I638" s="44"/>
    </row>
    <row r="639" spans="1:9" s="277" customFormat="1" ht="16.5" customHeight="1">
      <c r="A639" s="17" t="s">
        <v>159</v>
      </c>
      <c r="B639" s="33"/>
      <c r="C639" s="33"/>
      <c r="D639" s="33" t="s">
        <v>696</v>
      </c>
      <c r="E639" s="282"/>
      <c r="F639" s="281">
        <v>30523962</v>
      </c>
      <c r="G639" s="167"/>
      <c r="H639" s="214">
        <v>4461311062</v>
      </c>
      <c r="I639" s="44"/>
    </row>
    <row r="640" spans="1:9" s="277" customFormat="1" ht="16.5" customHeight="1">
      <c r="A640" s="17" t="s">
        <v>700</v>
      </c>
      <c r="B640" s="33"/>
      <c r="C640" s="33"/>
      <c r="D640" s="33" t="s">
        <v>696</v>
      </c>
      <c r="E640" s="282"/>
      <c r="F640" s="281">
        <v>12350000000</v>
      </c>
      <c r="G640" s="167"/>
      <c r="H640" s="214">
        <v>1470291665</v>
      </c>
      <c r="I640" s="44"/>
    </row>
    <row r="641" spans="1:9" s="277" customFormat="1" ht="16.5" customHeight="1">
      <c r="A641" s="17" t="s">
        <v>701</v>
      </c>
      <c r="B641" s="33"/>
      <c r="C641" s="33"/>
      <c r="D641" s="33" t="s">
        <v>696</v>
      </c>
      <c r="E641" s="282"/>
      <c r="F641" s="281">
        <v>221950300</v>
      </c>
      <c r="G641" s="167"/>
      <c r="H641" s="214">
        <v>316053600</v>
      </c>
      <c r="I641" s="44"/>
    </row>
    <row r="642" spans="1:9" s="277" customFormat="1" ht="16.5" customHeight="1">
      <c r="A642" s="17" t="s">
        <v>702</v>
      </c>
      <c r="B642" s="33"/>
      <c r="C642" s="33"/>
      <c r="D642" s="33" t="s">
        <v>696</v>
      </c>
      <c r="E642" s="282"/>
      <c r="F642" s="281">
        <v>35821574963</v>
      </c>
      <c r="G642" s="167"/>
      <c r="H642" s="214">
        <v>274065455</v>
      </c>
      <c r="I642" s="44"/>
    </row>
    <row r="643" spans="1:9" s="277" customFormat="1" ht="16.5" customHeight="1">
      <c r="A643" s="17" t="s">
        <v>709</v>
      </c>
      <c r="B643" s="33"/>
      <c r="C643" s="33"/>
      <c r="D643" s="33" t="s">
        <v>696</v>
      </c>
      <c r="E643" s="282"/>
      <c r="F643" s="281">
        <v>15200000000</v>
      </c>
      <c r="G643" s="167"/>
      <c r="H643" s="214">
        <v>366277000</v>
      </c>
      <c r="I643" s="44"/>
    </row>
    <row r="644" spans="1:9" s="277" customFormat="1" ht="16.5" customHeight="1">
      <c r="A644" s="17" t="s">
        <v>174</v>
      </c>
      <c r="B644" s="33"/>
      <c r="C644" s="33"/>
      <c r="D644" s="33" t="s">
        <v>696</v>
      </c>
      <c r="E644" s="282"/>
      <c r="F644" s="214">
        <v>74996589874</v>
      </c>
      <c r="G644" s="167"/>
      <c r="H644" s="214">
        <v>2864357920</v>
      </c>
      <c r="I644" s="44"/>
    </row>
    <row r="645" spans="1:9" s="277" customFormat="1" ht="16.5" customHeight="1">
      <c r="A645" s="17" t="s">
        <v>704</v>
      </c>
      <c r="B645" s="33"/>
      <c r="C645" s="33"/>
      <c r="D645" s="33" t="s">
        <v>696</v>
      </c>
      <c r="E645" s="282"/>
      <c r="F645" s="214">
        <v>3191337162</v>
      </c>
      <c r="G645" s="167"/>
      <c r="H645" s="214">
        <v>0</v>
      </c>
      <c r="I645" s="44"/>
    </row>
    <row r="646" spans="1:9" s="277" customFormat="1" ht="16.5" customHeight="1" thickBot="1">
      <c r="A646" s="211"/>
      <c r="B646" s="33"/>
      <c r="C646" s="33"/>
      <c r="D646" s="19" t="s">
        <v>9</v>
      </c>
      <c r="E646" s="282"/>
      <c r="F646" s="215">
        <v>165875857146</v>
      </c>
      <c r="G646" s="287"/>
      <c r="H646" s="215">
        <v>26263244846</v>
      </c>
      <c r="I646" s="44"/>
    </row>
    <row r="647" spans="1:9" s="277" customFormat="1" ht="14.25" customHeight="1" thickTop="1">
      <c r="A647" s="211"/>
      <c r="B647" s="33"/>
      <c r="C647" s="33"/>
      <c r="D647" s="19"/>
      <c r="E647" s="282"/>
      <c r="F647" s="267"/>
      <c r="G647" s="287"/>
      <c r="H647" s="267"/>
      <c r="I647" s="44"/>
    </row>
    <row r="648" spans="1:9" s="277" customFormat="1" ht="16.5" customHeight="1">
      <c r="A648" s="278" t="s">
        <v>716</v>
      </c>
      <c r="B648" s="43"/>
      <c r="C648" s="43"/>
      <c r="D648" s="45"/>
      <c r="E648" s="43"/>
      <c r="F648" s="291"/>
      <c r="G648" s="291"/>
      <c r="H648" s="291"/>
      <c r="I648" s="44"/>
    </row>
    <row r="649" spans="1:9" s="277" customFormat="1" ht="16.5" customHeight="1" hidden="1">
      <c r="A649" s="292" t="s">
        <v>717</v>
      </c>
      <c r="B649" s="43"/>
      <c r="C649" s="43"/>
      <c r="D649" s="45"/>
      <c r="E649" s="43"/>
      <c r="F649" s="291"/>
      <c r="G649" s="291"/>
      <c r="H649" s="291"/>
      <c r="I649" s="44"/>
    </row>
    <row r="650" spans="1:9" s="277" customFormat="1" ht="45" customHeight="1">
      <c r="A650" s="356" t="s">
        <v>776</v>
      </c>
      <c r="B650" s="356"/>
      <c r="C650" s="356"/>
      <c r="D650" s="356"/>
      <c r="E650" s="356"/>
      <c r="F650" s="356"/>
      <c r="G650" s="356"/>
      <c r="H650" s="356"/>
      <c r="I650" s="44"/>
    </row>
    <row r="651" spans="1:9" s="277" customFormat="1" ht="16.5" customHeight="1">
      <c r="A651" s="293"/>
      <c r="B651" s="293"/>
      <c r="C651" s="293"/>
      <c r="D651" s="293"/>
      <c r="E651" s="293"/>
      <c r="F651" s="293"/>
      <c r="G651" s="293"/>
      <c r="H651" s="293"/>
      <c r="I651" s="44"/>
    </row>
    <row r="652" spans="1:9" s="277" customFormat="1" ht="16.5" customHeight="1">
      <c r="A652" s="16"/>
      <c r="B652" s="16"/>
      <c r="C652" s="16"/>
      <c r="D652" s="26"/>
      <c r="E652" s="66"/>
      <c r="F652" s="58" t="s">
        <v>766</v>
      </c>
      <c r="G652" s="66"/>
      <c r="H652" s="66"/>
      <c r="I652" s="44"/>
    </row>
    <row r="653" spans="1:9" s="277" customFormat="1" ht="16.5" customHeight="1">
      <c r="A653" s="350" t="s">
        <v>13</v>
      </c>
      <c r="B653" s="350"/>
      <c r="C653" s="350"/>
      <c r="D653" s="35"/>
      <c r="E653" s="35"/>
      <c r="F653" s="59" t="s">
        <v>749</v>
      </c>
      <c r="G653" s="35"/>
      <c r="H653" s="35"/>
      <c r="I653" s="44"/>
    </row>
    <row r="654" spans="1:9" s="277" customFormat="1" ht="16.5" customHeight="1">
      <c r="A654" s="50"/>
      <c r="B654" s="50"/>
      <c r="C654" s="28"/>
      <c r="D654" s="50"/>
      <c r="E654" s="28"/>
      <c r="F654" s="50"/>
      <c r="G654" s="28"/>
      <c r="H654" s="28"/>
      <c r="I654" s="44"/>
    </row>
    <row r="655" spans="1:9" s="277" customFormat="1" ht="16.5" customHeight="1">
      <c r="A655" s="50"/>
      <c r="B655" s="50"/>
      <c r="C655" s="28"/>
      <c r="D655" s="50"/>
      <c r="E655" s="28"/>
      <c r="F655" s="50"/>
      <c r="G655" s="28"/>
      <c r="H655" s="28"/>
      <c r="I655" s="44"/>
    </row>
    <row r="656" spans="1:9" s="277" customFormat="1" ht="16.5" customHeight="1">
      <c r="A656" s="50"/>
      <c r="B656" s="50"/>
      <c r="C656" s="28"/>
      <c r="D656" s="50"/>
      <c r="E656" s="28"/>
      <c r="F656" s="50"/>
      <c r="G656" s="28"/>
      <c r="H656" s="28"/>
      <c r="I656" s="44"/>
    </row>
    <row r="657" spans="1:9" s="277" customFormat="1" ht="16.5" customHeight="1">
      <c r="A657" s="50"/>
      <c r="B657" s="50"/>
      <c r="C657" s="28"/>
      <c r="D657" s="50"/>
      <c r="E657" s="28"/>
      <c r="F657" s="50"/>
      <c r="G657" s="28"/>
      <c r="H657" s="28"/>
      <c r="I657" s="44"/>
    </row>
    <row r="658" spans="1:9" s="277" customFormat="1" ht="16.5" customHeight="1">
      <c r="A658" s="349" t="s">
        <v>71</v>
      </c>
      <c r="B658" s="349"/>
      <c r="C658" s="349"/>
      <c r="D658" s="53"/>
      <c r="E658" s="53"/>
      <c r="F658" s="60" t="s">
        <v>393</v>
      </c>
      <c r="G658" s="53"/>
      <c r="H658" s="53"/>
      <c r="I658" s="44"/>
    </row>
    <row r="659" spans="1:9" s="277" customFormat="1" ht="16.5" customHeight="1">
      <c r="A659" s="211"/>
      <c r="B659" s="33"/>
      <c r="C659" s="33"/>
      <c r="D659" s="19"/>
      <c r="E659" s="282"/>
      <c r="F659" s="267"/>
      <c r="G659" s="287"/>
      <c r="H659" s="267"/>
      <c r="I659" s="44"/>
    </row>
    <row r="660" spans="1:9" s="277" customFormat="1" ht="16.5" customHeight="1">
      <c r="A660" s="211"/>
      <c r="B660" s="33"/>
      <c r="C660" s="33"/>
      <c r="D660" s="19"/>
      <c r="E660" s="282"/>
      <c r="F660" s="267"/>
      <c r="G660" s="287"/>
      <c r="H660" s="267"/>
      <c r="I660" s="44"/>
    </row>
    <row r="661" spans="1:9" s="277" customFormat="1" ht="16.5" customHeight="1">
      <c r="A661" s="211"/>
      <c r="B661" s="33"/>
      <c r="C661" s="33"/>
      <c r="D661" s="19"/>
      <c r="E661" s="282"/>
      <c r="F661" s="267"/>
      <c r="G661" s="287"/>
      <c r="H661" s="267"/>
      <c r="I661" s="44"/>
    </row>
    <row r="662" spans="1:9" s="277" customFormat="1" ht="16.5" customHeight="1">
      <c r="A662" s="211"/>
      <c r="B662" s="33"/>
      <c r="C662" s="33"/>
      <c r="D662" s="19"/>
      <c r="E662" s="282"/>
      <c r="F662" s="267"/>
      <c r="G662" s="287"/>
      <c r="H662" s="267"/>
      <c r="I662" s="44"/>
    </row>
    <row r="663" spans="1:9" s="277" customFormat="1" ht="16.5" customHeight="1">
      <c r="A663" s="211"/>
      <c r="B663" s="33"/>
      <c r="C663" s="33"/>
      <c r="D663" s="19"/>
      <c r="E663" s="282"/>
      <c r="F663" s="267"/>
      <c r="G663" s="287"/>
      <c r="H663" s="267"/>
      <c r="I663" s="44"/>
    </row>
    <row r="664" spans="1:9" s="277" customFormat="1" ht="16.5" customHeight="1">
      <c r="A664" s="211"/>
      <c r="B664" s="33"/>
      <c r="C664" s="33"/>
      <c r="D664" s="19"/>
      <c r="E664" s="282"/>
      <c r="F664" s="267"/>
      <c r="G664" s="287"/>
      <c r="H664" s="267"/>
      <c r="I664" s="44"/>
    </row>
    <row r="665" spans="1:9" s="277" customFormat="1" ht="16.5" customHeight="1">
      <c r="A665" s="211"/>
      <c r="B665" s="33"/>
      <c r="C665" s="33"/>
      <c r="D665" s="19"/>
      <c r="E665" s="282"/>
      <c r="F665" s="267"/>
      <c r="G665" s="287"/>
      <c r="H665" s="267"/>
      <c r="I665" s="44"/>
    </row>
    <row r="666" spans="1:9" s="277" customFormat="1" ht="16.5" customHeight="1">
      <c r="A666" s="211"/>
      <c r="B666" s="33"/>
      <c r="C666" s="33"/>
      <c r="D666" s="19"/>
      <c r="E666" s="282"/>
      <c r="F666" s="267"/>
      <c r="G666" s="287"/>
      <c r="H666" s="267"/>
      <c r="I666" s="44"/>
    </row>
    <row r="667" spans="1:9" s="277" customFormat="1" ht="16.5" customHeight="1">
      <c r="A667" s="211"/>
      <c r="B667" s="33"/>
      <c r="C667" s="33"/>
      <c r="D667" s="19"/>
      <c r="E667" s="282"/>
      <c r="F667" s="267"/>
      <c r="G667" s="287"/>
      <c r="H667" s="267"/>
      <c r="I667" s="44"/>
    </row>
    <row r="668" spans="1:9" s="277" customFormat="1" ht="16.5" customHeight="1">
      <c r="A668" s="211"/>
      <c r="B668" s="33"/>
      <c r="C668" s="33"/>
      <c r="D668" s="19"/>
      <c r="E668" s="282"/>
      <c r="F668" s="267"/>
      <c r="G668" s="287"/>
      <c r="H668" s="267"/>
      <c r="I668" s="44"/>
    </row>
    <row r="669" spans="1:9" s="277" customFormat="1" ht="16.5" customHeight="1">
      <c r="A669" s="211"/>
      <c r="B669" s="33"/>
      <c r="C669" s="33"/>
      <c r="D669" s="19"/>
      <c r="E669" s="282"/>
      <c r="F669" s="267"/>
      <c r="G669" s="287"/>
      <c r="H669" s="267"/>
      <c r="I669" s="44"/>
    </row>
    <row r="670" spans="1:9" s="277" customFormat="1" ht="16.5" customHeight="1">
      <c r="A670" s="211"/>
      <c r="B670" s="33"/>
      <c r="C670" s="33"/>
      <c r="D670" s="19"/>
      <c r="E670" s="282"/>
      <c r="F670" s="267"/>
      <c r="G670" s="287"/>
      <c r="H670" s="267"/>
      <c r="I670" s="44"/>
    </row>
    <row r="671" spans="1:9" s="277" customFormat="1" ht="16.5" customHeight="1">
      <c r="A671" s="211"/>
      <c r="B671" s="33"/>
      <c r="C671" s="33"/>
      <c r="D671" s="19"/>
      <c r="E671" s="282"/>
      <c r="F671" s="267"/>
      <c r="G671" s="287"/>
      <c r="H671" s="267"/>
      <c r="I671" s="44"/>
    </row>
    <row r="672" spans="1:9" s="277" customFormat="1" ht="16.5" customHeight="1">
      <c r="A672" s="211"/>
      <c r="B672" s="33"/>
      <c r="C672" s="33"/>
      <c r="D672" s="19"/>
      <c r="E672" s="282"/>
      <c r="F672" s="267"/>
      <c r="G672" s="287"/>
      <c r="H672" s="267"/>
      <c r="I672" s="44"/>
    </row>
    <row r="673" spans="1:9" s="277" customFormat="1" ht="16.5" customHeight="1">
      <c r="A673" s="211"/>
      <c r="B673" s="33"/>
      <c r="C673" s="33"/>
      <c r="D673" s="19"/>
      <c r="E673" s="282"/>
      <c r="F673" s="267"/>
      <c r="G673" s="287"/>
      <c r="H673" s="267"/>
      <c r="I673" s="44"/>
    </row>
    <row r="674" spans="1:9" s="277" customFormat="1" ht="16.5" customHeight="1">
      <c r="A674" s="211"/>
      <c r="B674" s="33"/>
      <c r="C674" s="33"/>
      <c r="D674" s="19"/>
      <c r="E674" s="282"/>
      <c r="F674" s="267"/>
      <c r="G674" s="287"/>
      <c r="H674" s="267"/>
      <c r="I674" s="44"/>
    </row>
    <row r="675" spans="1:9" s="277" customFormat="1" ht="16.5" customHeight="1">
      <c r="A675" s="211"/>
      <c r="B675" s="33"/>
      <c r="C675" s="33"/>
      <c r="D675" s="19"/>
      <c r="E675" s="282"/>
      <c r="F675" s="267"/>
      <c r="G675" s="287"/>
      <c r="H675" s="267"/>
      <c r="I675" s="44"/>
    </row>
    <row r="676" spans="1:9" s="277" customFormat="1" ht="16.5" customHeight="1">
      <c r="A676" s="211"/>
      <c r="B676" s="33"/>
      <c r="C676" s="33"/>
      <c r="D676" s="19"/>
      <c r="E676" s="282"/>
      <c r="F676" s="267"/>
      <c r="G676" s="287"/>
      <c r="H676" s="267"/>
      <c r="I676" s="44"/>
    </row>
    <row r="677" spans="1:9" s="277" customFormat="1" ht="16.5" customHeight="1">
      <c r="A677" s="211"/>
      <c r="B677" s="33"/>
      <c r="C677" s="33"/>
      <c r="D677" s="19"/>
      <c r="E677" s="282"/>
      <c r="F677" s="267"/>
      <c r="G677" s="287"/>
      <c r="H677" s="267"/>
      <c r="I677" s="44"/>
    </row>
    <row r="678" spans="1:9" s="277" customFormat="1" ht="16.5" customHeight="1">
      <c r="A678" s="211"/>
      <c r="B678" s="33"/>
      <c r="C678" s="33"/>
      <c r="D678" s="19"/>
      <c r="E678" s="282"/>
      <c r="F678" s="267"/>
      <c r="G678" s="287"/>
      <c r="H678" s="267"/>
      <c r="I678" s="44"/>
    </row>
    <row r="679" spans="1:9" s="277" customFormat="1" ht="16.5" customHeight="1">
      <c r="A679" s="211"/>
      <c r="B679" s="33"/>
      <c r="C679" s="33"/>
      <c r="D679" s="19"/>
      <c r="E679" s="282"/>
      <c r="F679" s="267"/>
      <c r="G679" s="287"/>
      <c r="H679" s="267"/>
      <c r="I679" s="44"/>
    </row>
    <row r="680" spans="1:9" s="277" customFormat="1" ht="16.5" customHeight="1">
      <c r="A680" s="211"/>
      <c r="B680" s="33"/>
      <c r="C680" s="33"/>
      <c r="D680" s="19"/>
      <c r="E680" s="282"/>
      <c r="F680" s="267"/>
      <c r="G680" s="287"/>
      <c r="H680" s="267"/>
      <c r="I680" s="44"/>
    </row>
    <row r="681" spans="1:9" s="277" customFormat="1" ht="16.5" customHeight="1">
      <c r="A681" s="211"/>
      <c r="B681" s="33"/>
      <c r="C681" s="33"/>
      <c r="D681" s="19"/>
      <c r="E681" s="282"/>
      <c r="F681" s="267"/>
      <c r="G681" s="287"/>
      <c r="H681" s="267"/>
      <c r="I681" s="44"/>
    </row>
    <row r="682" spans="1:9" s="277" customFormat="1" ht="16.5" customHeight="1">
      <c r="A682" s="211"/>
      <c r="B682" s="33"/>
      <c r="C682" s="33"/>
      <c r="D682" s="19"/>
      <c r="E682" s="282"/>
      <c r="F682" s="267"/>
      <c r="G682" s="287"/>
      <c r="H682" s="267"/>
      <c r="I682" s="44"/>
    </row>
    <row r="683" spans="1:9" s="277" customFormat="1" ht="16.5" customHeight="1">
      <c r="A683" s="211"/>
      <c r="B683" s="33"/>
      <c r="C683" s="33"/>
      <c r="D683" s="19"/>
      <c r="E683" s="282"/>
      <c r="F683" s="267"/>
      <c r="G683" s="287"/>
      <c r="H683" s="267"/>
      <c r="I683" s="44"/>
    </row>
    <row r="684" spans="1:9" s="277" customFormat="1" ht="16.5" customHeight="1">
      <c r="A684" s="211"/>
      <c r="B684" s="33"/>
      <c r="C684" s="33"/>
      <c r="D684" s="19"/>
      <c r="E684" s="282"/>
      <c r="F684" s="267"/>
      <c r="G684" s="287"/>
      <c r="H684" s="267"/>
      <c r="I684" s="44"/>
    </row>
    <row r="685" spans="1:9" s="277" customFormat="1" ht="17.25" customHeight="1">
      <c r="A685" s="290"/>
      <c r="B685" s="43"/>
      <c r="C685" s="43"/>
      <c r="D685" s="43"/>
      <c r="E685" s="43"/>
      <c r="F685" s="291"/>
      <c r="G685" s="291"/>
      <c r="H685" s="5"/>
      <c r="I685" s="44"/>
    </row>
    <row r="686" spans="1:9" s="277" customFormat="1" ht="19.5" customHeight="1">
      <c r="A686" s="278"/>
      <c r="B686" s="43"/>
      <c r="C686" s="43"/>
      <c r="D686" s="45"/>
      <c r="E686" s="43"/>
      <c r="F686" s="291"/>
      <c r="G686" s="291"/>
      <c r="H686" s="291"/>
      <c r="I686" s="44"/>
    </row>
    <row r="687" spans="1:9" s="277" customFormat="1" ht="16.5" customHeight="1" hidden="1">
      <c r="A687" s="292"/>
      <c r="B687" s="43"/>
      <c r="C687" s="43"/>
      <c r="D687" s="45"/>
      <c r="E687" s="43"/>
      <c r="F687" s="291"/>
      <c r="G687" s="291"/>
      <c r="H687" s="291"/>
      <c r="I687" s="44"/>
    </row>
    <row r="688" spans="1:9" s="277" customFormat="1" ht="19.5" customHeight="1" hidden="1">
      <c r="A688" s="292"/>
      <c r="B688" s="43"/>
      <c r="C688" s="43"/>
      <c r="D688" s="45"/>
      <c r="E688" s="43"/>
      <c r="F688" s="291"/>
      <c r="G688" s="291"/>
      <c r="H688" s="291"/>
      <c r="I688" s="44"/>
    </row>
    <row r="689" spans="1:9" s="277" customFormat="1" ht="19.5" customHeight="1" hidden="1">
      <c r="A689" s="292"/>
      <c r="B689" s="43"/>
      <c r="C689" s="43"/>
      <c r="D689" s="45"/>
      <c r="E689" s="43"/>
      <c r="F689" s="291"/>
      <c r="G689" s="291"/>
      <c r="H689" s="291"/>
      <c r="I689" s="44"/>
    </row>
    <row r="690" spans="1:9" s="277" customFormat="1" ht="33" customHeight="1">
      <c r="A690" s="356"/>
      <c r="B690" s="356"/>
      <c r="C690" s="356"/>
      <c r="D690" s="356"/>
      <c r="E690" s="356"/>
      <c r="F690" s="356"/>
      <c r="G690" s="356"/>
      <c r="H690" s="356"/>
      <c r="I690" s="44"/>
    </row>
    <row r="691" spans="1:9" s="277" customFormat="1" ht="4.5" customHeight="1">
      <c r="A691" s="293"/>
      <c r="B691" s="293"/>
      <c r="C691" s="293"/>
      <c r="D691" s="293"/>
      <c r="E691" s="293"/>
      <c r="F691" s="293"/>
      <c r="G691" s="293"/>
      <c r="H691" s="293"/>
      <c r="I691" s="44"/>
    </row>
    <row r="692" spans="1:9" ht="18" customHeight="1">
      <c r="A692" s="16"/>
      <c r="B692" s="16"/>
      <c r="C692" s="16"/>
      <c r="D692" s="26"/>
      <c r="E692" s="66"/>
      <c r="F692" s="58"/>
      <c r="G692" s="66"/>
      <c r="H692" s="66"/>
      <c r="I692" s="2"/>
    </row>
    <row r="693" spans="1:9" ht="22.5" customHeight="1">
      <c r="A693" s="350"/>
      <c r="B693" s="350"/>
      <c r="C693" s="350"/>
      <c r="D693" s="35"/>
      <c r="E693" s="35"/>
      <c r="F693" s="59"/>
      <c r="G693" s="35"/>
      <c r="H693" s="35"/>
      <c r="I693" s="2"/>
    </row>
    <row r="694" spans="1:9" ht="15.75" customHeight="1">
      <c r="A694" s="50"/>
      <c r="B694" s="50"/>
      <c r="C694" s="28"/>
      <c r="D694" s="50"/>
      <c r="E694" s="28"/>
      <c r="F694" s="50"/>
      <c r="G694" s="28"/>
      <c r="H694" s="28"/>
      <c r="I694" s="2"/>
    </row>
    <row r="695" spans="1:9" ht="15.75" customHeight="1">
      <c r="A695" s="50"/>
      <c r="B695" s="50"/>
      <c r="C695" s="28"/>
      <c r="D695" s="50"/>
      <c r="E695" s="28"/>
      <c r="F695" s="50"/>
      <c r="G695" s="28"/>
      <c r="H695" s="28"/>
      <c r="I695" s="2"/>
    </row>
    <row r="696" spans="1:9" ht="15.75" customHeight="1">
      <c r="A696" s="50"/>
      <c r="B696" s="50"/>
      <c r="C696" s="28"/>
      <c r="D696" s="50"/>
      <c r="E696" s="28"/>
      <c r="F696" s="50"/>
      <c r="G696" s="28"/>
      <c r="H696" s="28"/>
      <c r="I696" s="2"/>
    </row>
    <row r="697" spans="1:9" ht="15.75" customHeight="1">
      <c r="A697" s="50"/>
      <c r="B697" s="50"/>
      <c r="C697" s="28"/>
      <c r="D697" s="50"/>
      <c r="E697" s="28"/>
      <c r="F697" s="50"/>
      <c r="G697" s="28"/>
      <c r="H697" s="28"/>
      <c r="I697" s="2"/>
    </row>
    <row r="698" spans="1:9" ht="16.5" customHeight="1">
      <c r="A698" s="349"/>
      <c r="B698" s="349"/>
      <c r="C698" s="349"/>
      <c r="D698" s="53"/>
      <c r="E698" s="53"/>
      <c r="F698" s="60"/>
      <c r="G698" s="53"/>
      <c r="H698" s="53"/>
      <c r="I698" s="2"/>
    </row>
    <row r="699" ht="12.75" customHeight="1"/>
    <row r="700" ht="12.75" customHeight="1"/>
    <row r="701" ht="12.75" customHeight="1"/>
  </sheetData>
  <sheetProtection/>
  <mergeCells count="12">
    <mergeCell ref="A650:H650"/>
    <mergeCell ref="A653:C653"/>
    <mergeCell ref="A658:C658"/>
    <mergeCell ref="A698:C698"/>
    <mergeCell ref="A7:H7"/>
    <mergeCell ref="A8:H8"/>
    <mergeCell ref="A693:C693"/>
    <mergeCell ref="F239:H239"/>
    <mergeCell ref="G302:H303"/>
    <mergeCell ref="G328:H329"/>
    <mergeCell ref="F505:H505"/>
    <mergeCell ref="A690:H690"/>
  </mergeCells>
  <printOptions/>
  <pageMargins left="0.38" right="0.22" top="0.75" bottom="0.5" header="0.16" footer="0.42"/>
  <pageSetup horizontalDpi="600" verticalDpi="600" orientation="portrait" paperSize="9" r:id="rId4"/>
  <headerFooter alignWithMargins="0">
    <oddFooter>&amp;C&amp;"Times,Italic"&amp;10Trang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Smart</cp:lastModifiedBy>
  <cp:lastPrinted>2012-11-14T06:59:05Z</cp:lastPrinted>
  <dcterms:created xsi:type="dcterms:W3CDTF">2006-07-28T02:04:55Z</dcterms:created>
  <dcterms:modified xsi:type="dcterms:W3CDTF">2012-11-14T08:28:28Z</dcterms:modified>
  <cp:category/>
  <cp:version/>
  <cp:contentType/>
  <cp:contentStatus/>
</cp:coreProperties>
</file>